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serr\Documents\REFORMA DO GINÁSIO NOVO\"/>
    </mc:Choice>
  </mc:AlternateContent>
  <bookViews>
    <workbookView xWindow="-120" yWindow="-120" windowWidth="20730" windowHeight="11160" activeTab="2"/>
  </bookViews>
  <sheets>
    <sheet name="ORÇAMENTO" sheetId="6" r:id="rId1"/>
    <sheet name="BDI" sheetId="9" r:id="rId2"/>
    <sheet name="CRONOGRAMA" sheetId="5" r:id="rId3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5" l="1"/>
  <c r="F48" i="5"/>
  <c r="F47" i="5"/>
  <c r="F46" i="5"/>
  <c r="H91" i="6"/>
  <c r="H85" i="6"/>
  <c r="H84" i="6"/>
  <c r="H83" i="6"/>
  <c r="H82" i="6"/>
  <c r="H95" i="6"/>
  <c r="H96" i="6"/>
  <c r="H94" i="6"/>
  <c r="H93" i="6"/>
  <c r="H92" i="6"/>
  <c r="H90" i="6"/>
  <c r="H89" i="6"/>
  <c r="H88" i="6"/>
  <c r="H87" i="6"/>
  <c r="H97" i="6"/>
  <c r="H56" i="6"/>
  <c r="H86" i="6" l="1"/>
  <c r="D53" i="5"/>
  <c r="F52" i="5"/>
  <c r="F51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53" i="5" l="1"/>
  <c r="H79" i="6"/>
  <c r="H59" i="6"/>
  <c r="H58" i="6"/>
  <c r="H78" i="6" l="1"/>
  <c r="H77" i="6"/>
  <c r="H76" i="6"/>
  <c r="H39" i="6"/>
  <c r="H57" i="6"/>
  <c r="H55" i="6"/>
  <c r="H51" i="6" l="1"/>
  <c r="H50" i="6"/>
  <c r="H45" i="6"/>
  <c r="H43" i="6"/>
  <c r="H42" i="6"/>
  <c r="H33" i="6"/>
  <c r="H29" i="6" l="1"/>
  <c r="H23" i="6"/>
  <c r="H17" i="6"/>
  <c r="H16" i="6"/>
  <c r="H15" i="6"/>
  <c r="H14" i="6"/>
  <c r="H13" i="6"/>
  <c r="D12" i="6"/>
  <c r="D11" i="6"/>
  <c r="H9" i="6" l="1"/>
  <c r="B18" i="9" l="1"/>
  <c r="B10" i="9"/>
  <c r="D19" i="9" s="1"/>
  <c r="H81" i="6" l="1"/>
  <c r="H80" i="6" s="1"/>
  <c r="H54" i="6"/>
  <c r="H53" i="6"/>
  <c r="H52" i="6"/>
  <c r="H49" i="6"/>
  <c r="H48" i="6"/>
  <c r="H47" i="6"/>
  <c r="H46" i="6"/>
  <c r="H44" i="6"/>
  <c r="H41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38" i="6"/>
  <c r="H37" i="6"/>
  <c r="H36" i="6"/>
  <c r="H35" i="6"/>
  <c r="H34" i="6"/>
  <c r="H32" i="6"/>
  <c r="H31" i="6"/>
  <c r="H30" i="6"/>
  <c r="H28" i="6"/>
  <c r="H27" i="6"/>
  <c r="H26" i="6"/>
  <c r="H25" i="6"/>
  <c r="H24" i="6"/>
  <c r="H22" i="6"/>
  <c r="H21" i="6"/>
  <c r="H20" i="6"/>
  <c r="H19" i="6"/>
  <c r="H12" i="6"/>
  <c r="H11" i="6"/>
  <c r="H10" i="6"/>
  <c r="H40" i="6" l="1"/>
  <c r="H60" i="6"/>
  <c r="H18" i="6"/>
  <c r="H8" i="6"/>
  <c r="H98" i="6" l="1"/>
  <c r="H99" i="6" s="1"/>
  <c r="H100" i="6" s="1"/>
</calcChain>
</file>

<file path=xl/sharedStrings.xml><?xml version="1.0" encoding="utf-8"?>
<sst xmlns="http://schemas.openxmlformats.org/spreadsheetml/2006/main" count="523" uniqueCount="315">
  <si>
    <t>PLANILHA ORÇAMENTÁRIA</t>
  </si>
  <si>
    <t>FONTE</t>
  </si>
  <si>
    <t>CÓDIGO</t>
  </si>
  <si>
    <t>ITEM</t>
  </si>
  <si>
    <t>DESCRIÇÃO</t>
  </si>
  <si>
    <t>UNID.</t>
  </si>
  <si>
    <t>QUANT.</t>
  </si>
  <si>
    <t>VALOR UNIT.</t>
  </si>
  <si>
    <t>TOTAL</t>
  </si>
  <si>
    <t>1.0</t>
  </si>
  <si>
    <t>SERVIÇOS PRELIMINARES</t>
  </si>
  <si>
    <t>1.1</t>
  </si>
  <si>
    <t>m²</t>
  </si>
  <si>
    <t xml:space="preserve">  PREFEITURA MUNICIPAL DE PEDRO DE TOLEDO</t>
  </si>
  <si>
    <t>Administração 2017-2020</t>
  </si>
  <si>
    <t>1.2</t>
  </si>
  <si>
    <t>2.0</t>
  </si>
  <si>
    <t>m³</t>
  </si>
  <si>
    <t>3.0</t>
  </si>
  <si>
    <t>m</t>
  </si>
  <si>
    <t>kg</t>
  </si>
  <si>
    <t>4.0</t>
  </si>
  <si>
    <t>4.1</t>
  </si>
  <si>
    <t>5.0</t>
  </si>
  <si>
    <t>4.2</t>
  </si>
  <si>
    <t>1.3</t>
  </si>
  <si>
    <t>1.4</t>
  </si>
  <si>
    <t>SINAP</t>
  </si>
  <si>
    <t>2.1</t>
  </si>
  <si>
    <t>2.2</t>
  </si>
  <si>
    <t>2.3</t>
  </si>
  <si>
    <t>2.4</t>
  </si>
  <si>
    <t>3.1</t>
  </si>
  <si>
    <t>3.2</t>
  </si>
  <si>
    <t>3.3</t>
  </si>
  <si>
    <t>5.1</t>
  </si>
  <si>
    <t>JEFERSON SERRADILHA SCHUINDT</t>
  </si>
  <si>
    <t>DIRETOR DO DEPARTAMENTO DE OBRA</t>
  </si>
  <si>
    <t>2.5</t>
  </si>
  <si>
    <t>2.6</t>
  </si>
  <si>
    <t>2.7</t>
  </si>
  <si>
    <t>2.8</t>
  </si>
  <si>
    <t>2.9</t>
  </si>
  <si>
    <t>3.4</t>
  </si>
  <si>
    <t>cj</t>
  </si>
  <si>
    <t>2.10</t>
  </si>
  <si>
    <t>4.3</t>
  </si>
  <si>
    <t>4.4</t>
  </si>
  <si>
    <t>4.5</t>
  </si>
  <si>
    <t>4.6</t>
  </si>
  <si>
    <t>5.2</t>
  </si>
  <si>
    <t>5.3</t>
  </si>
  <si>
    <t>5.4</t>
  </si>
  <si>
    <t>6.0</t>
  </si>
  <si>
    <t>PINTURA</t>
  </si>
  <si>
    <t>6.1</t>
  </si>
  <si>
    <t>6.2</t>
  </si>
  <si>
    <t>6.4</t>
  </si>
  <si>
    <t>Unid.</t>
  </si>
  <si>
    <t>2.11</t>
  </si>
  <si>
    <t>6.5</t>
  </si>
  <si>
    <t>FDE</t>
  </si>
  <si>
    <t>6.6</t>
  </si>
  <si>
    <t xml:space="preserve"> APLICAÇÃO MANUAL DE PINTURA COM TINTA LÁTEX PVA EM PAREDES, DUAS DEMÃO </t>
  </si>
  <si>
    <t xml:space="preserve">PINTURA ESMALTE ALTO BRILHO, DUAS DEMAOS, SOBRE SUPERFICIE METALICA </t>
  </si>
  <si>
    <t>ELÉTRICA</t>
  </si>
  <si>
    <t>16.07.023</t>
  </si>
  <si>
    <t>INTERRUPTOR SIMPLES (1 MÓDULO) COM INTERRUPTOR PARALELO (1 MÓDULO), 10 A/250V, INCLUINDO SUPORTE E PLACA - FORNECIMENTO E INSTALAÇÃO</t>
  </si>
  <si>
    <t>CABO DE COBRE FLEXÍVEL ISOLADO, 2,5 MM², ANTI-CHAMA 450/750 V, PARA CIRCUITOS TERMINAIS - FORNECIMENTO E INSTALAÇÃO</t>
  </si>
  <si>
    <t>CABO DE COBRE FLEXÍVEL ISOLADO, 16 MM², ANTI-CHAMA 450/750 V, PARA CIRCUITOS TERMINAIS - FORNECIMENTO E INSTALAÇÃO</t>
  </si>
  <si>
    <t xml:space="preserve"> ELETRODUTO FLEXÍVEL CORRUGADO, PVC, DN 25 MM (3/4"), PARA CIRCUITOS </t>
  </si>
  <si>
    <t xml:space="preserve"> ELETRODUTO FLEXÍVEL CORRUGADO, PVC, DN 32 MM (1"), PARA CIRCUITOS </t>
  </si>
  <si>
    <t>HIDRÔMETRO DN 25 (¾ ), 5,0 M³/H FORNECIMENTO E INSTALAÇÃO</t>
  </si>
  <si>
    <t xml:space="preserve"> TORNEIRA CROMADA DE MESA, 1/2" OU 3/4", PARA LAVATÓRIO, PADRÃO POPULAR </t>
  </si>
  <si>
    <t>TORNEIRA DE BOIA EM LATÃO DN 45 mm  (1")</t>
  </si>
  <si>
    <t xml:space="preserve">CALHA EM CHAPA DE AÇO GALVANIZADO NÚMERO 24, DESENVOLVIMENTO DE 100 CM </t>
  </si>
  <si>
    <t xml:space="preserve"> TUBO, PVC, SOLDÁVEL, DN 25MM, INSTALADO EM RAMAL OU SUB-RAMAL DE ÁGUA FORNECIMENTO E INSTALAÇÃO</t>
  </si>
  <si>
    <t>TUBO PVC, SERIE NORMAL, ESGOTO PREDIAL, DN 50 MM, FORNECIDO E INSTALADO</t>
  </si>
  <si>
    <t>TUBO PVC, SERIE NORMAL, ESGOTO PREDIAL, DN 100 MM, FORNECIDO E INSTALADO</t>
  </si>
  <si>
    <t>REGISTRO DE PRESSÃO BRUTO, LATÃO, ROSCÁVEL, 3/4", COM ACABAMENTO E CANOPLA - FORNECIMENTO E INSTALAÇÃO</t>
  </si>
  <si>
    <t>REGISTRO DE ESFERA, PVC, SOLDÁVEL, DN  50 MM, INSTALADO EM RESERVATÓRIO</t>
  </si>
  <si>
    <t>CAIXA SIFONADA, PVC, DN 100 X 100 X 50 MM, FORNECIDA E INSTALADA EM RAMAIS DE ENCAMINHAMENTO DE ÁGUA PLUVIAL</t>
  </si>
  <si>
    <t>CREA 5069992012</t>
  </si>
  <si>
    <t xml:space="preserve">DIRETOR DO DEPARTAMENTO DE OBRAS </t>
  </si>
  <si>
    <t>_________________________________________</t>
  </si>
  <si>
    <t xml:space="preserve"> Lixeira dupla, com capacidade volumetrica de 60 l,fabricada em tubo de aço carbono, cestos em chapa de aço e pintura no processo eletrostático - para academia ao ar livre/academia da terceira idade </t>
  </si>
  <si>
    <t xml:space="preserve">COMPOSIÇÃO DO BDI </t>
  </si>
  <si>
    <t>Itens de valor percentual fixo e obrigatório</t>
  </si>
  <si>
    <t xml:space="preserve"> - PIS</t>
  </si>
  <si>
    <t xml:space="preserve"> - COFINS</t>
  </si>
  <si>
    <t xml:space="preserve"> - ISS</t>
  </si>
  <si>
    <t>I - taxa de incidência de impostos</t>
  </si>
  <si>
    <t>Itens de valor percentual variável com o tipo da obra ou serviço</t>
  </si>
  <si>
    <t>AC - Administração central</t>
  </si>
  <si>
    <t>S - Seguro + Garantia</t>
  </si>
  <si>
    <t>R - Risco</t>
  </si>
  <si>
    <t>G - Garantia</t>
  </si>
  <si>
    <t>DF - Despesas financeiras</t>
  </si>
  <si>
    <t>L - Lucro</t>
  </si>
  <si>
    <t xml:space="preserve">                                      BDI</t>
  </si>
  <si>
    <t>Fórmula para estipulação do BDI - Acórdão Nº 036.076/2011-2  - TCU - Plenário</t>
  </si>
  <si>
    <t>BDI =</t>
  </si>
  <si>
    <t>(1+AC+S+R)x(1+DF)x(1+L)</t>
  </si>
  <si>
    <t>(1-I )</t>
  </si>
  <si>
    <t>Onde:</t>
  </si>
  <si>
    <t xml:space="preserve">                                               AC = </t>
  </si>
  <si>
    <t>taxa de administração central</t>
  </si>
  <si>
    <t xml:space="preserve">                                               S =    </t>
  </si>
  <si>
    <t>taxa de seguros</t>
  </si>
  <si>
    <t xml:space="preserve">                                               R =</t>
  </si>
  <si>
    <t>taxa de riscos</t>
  </si>
  <si>
    <t xml:space="preserve">                                               G = </t>
  </si>
  <si>
    <t>taxa de garantias</t>
  </si>
  <si>
    <t xml:space="preserve">                                               DF = </t>
  </si>
  <si>
    <t>taxa de despesas financeiras</t>
  </si>
  <si>
    <t xml:space="preserve">                                               L = </t>
  </si>
  <si>
    <t>taxa de lucro/remuneração</t>
  </si>
  <si>
    <t xml:space="preserve">                                                I =</t>
  </si>
  <si>
    <t>taxa de incidência de impostos (PIS,COFINS e ISS)</t>
  </si>
  <si>
    <t>ENG. JEFESON SERRADILHA SCHUINDT</t>
  </si>
  <si>
    <t>DIRETOR DO DEPARTAMENTO DE OBRAS</t>
  </si>
  <si>
    <t>OBRA:  REFORMA DO GINÁSIO</t>
  </si>
  <si>
    <t>Administração 2021-2024</t>
  </si>
  <si>
    <t>LOCAL:  RUA ARIADNE GUIMARÃES X GUIDO MARIETO- PEDRO DE TOLEDO/SP.</t>
  </si>
  <si>
    <t>CPOS</t>
  </si>
  <si>
    <t>02.08.020</t>
  </si>
  <si>
    <t>Placa de identificação para obra</t>
  </si>
  <si>
    <t>03.01.020</t>
  </si>
  <si>
    <t>Demolição manual de concreto simples</t>
  </si>
  <si>
    <t>1.5</t>
  </si>
  <si>
    <t>1.6</t>
  </si>
  <si>
    <t>04.08.020</t>
  </si>
  <si>
    <t>unid.</t>
  </si>
  <si>
    <t xml:space="preserve">Retirada de folha de esquadria </t>
  </si>
  <si>
    <t>05.08.060</t>
  </si>
  <si>
    <t>Transporte de entulho, para distâncias superiores ao 3° km até o 5° km</t>
  </si>
  <si>
    <t>05.08.220</t>
  </si>
  <si>
    <t>Rasgo em contrapiso para ramais/distribuição de água ou esgoto</t>
  </si>
  <si>
    <t>Escavação manual de vala</t>
  </si>
  <si>
    <t>1.7</t>
  </si>
  <si>
    <t>1.8</t>
  </si>
  <si>
    <t>1.9</t>
  </si>
  <si>
    <t xml:space="preserve">Carregamento mecanizado de entulho fragmentado, com caminhão </t>
  </si>
  <si>
    <t xml:space="preserve"> Escavação manual de vala para viga baldrame, sem previsão de fôrma</t>
  </si>
  <si>
    <t xml:space="preserve"> Estaca broca de concreto, diametro de 20 cm, profundidade de até 3,00 m </t>
  </si>
  <si>
    <t xml:space="preserve">Armação de bloco, viga baldrame oou sapata utilizando aço CA -50 DE 10mm </t>
  </si>
  <si>
    <t xml:space="preserve">Concreto FCK = 25MPA, traço 1:2,3:2,7 (cimento/areia média/brita 1) preparo mecânico com betoneira </t>
  </si>
  <si>
    <t xml:space="preserve">Fabricação, montagem e desmontagem de fôrma de madeira </t>
  </si>
  <si>
    <t>11.16.020</t>
  </si>
  <si>
    <t>Lançamento, espalhamento e adensamento de concreto ou massa em lastro e/ou enchimento</t>
  </si>
  <si>
    <t xml:space="preserve">Alvenaria de vedação de blocos de concreto de  14X19X39 cm </t>
  </si>
  <si>
    <t>Chapisco aplicado em alvenaria</t>
  </si>
  <si>
    <t xml:space="preserve">Emboço, comum </t>
  </si>
  <si>
    <t xml:space="preserve">Laje pré-moldada, vigota convencional, preenchida com cerâmica e concreto altura 11cm </t>
  </si>
  <si>
    <t xml:space="preserve">Montagem e desmontagem de escoramento com pontaletes de madeira </t>
  </si>
  <si>
    <t>2.12</t>
  </si>
  <si>
    <t>2.13</t>
  </si>
  <si>
    <t>2.14</t>
  </si>
  <si>
    <t>2.15</t>
  </si>
  <si>
    <t xml:space="preserve">Telhamento com telha cerâmica, tipo colonial, com duas águas - material e mão de obra </t>
  </si>
  <si>
    <t xml:space="preserve">Cumeeira para telha cerâmica emboçada com argamassa </t>
  </si>
  <si>
    <t>2.16</t>
  </si>
  <si>
    <t xml:space="preserve">Trama de madeira composta por ripas e caibros e terças  para telhado com duas águas. </t>
  </si>
  <si>
    <t>2.17</t>
  </si>
  <si>
    <t>2.18</t>
  </si>
  <si>
    <t>2.19</t>
  </si>
  <si>
    <t>2.20</t>
  </si>
  <si>
    <t xml:space="preserve">Revestimento cerâmico para piso 45X45 CM aplicado com argamassa industrializado </t>
  </si>
  <si>
    <t xml:space="preserve">Revestimento cerâmico para paredes internas,  20X20 cm  aplicada com argamassa indústrializadas </t>
  </si>
  <si>
    <t xml:space="preserve">Janela de aço basculante, com vidros - Forneciemtno e  instalados </t>
  </si>
  <si>
    <t xml:space="preserve">HIDRÁULICA 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</si>
  <si>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</si>
  <si>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</si>
  <si>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</si>
  <si>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</si>
  <si>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</si>
  <si>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</si>
  <si>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</si>
  <si>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</si>
  <si>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</si>
  <si>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</si>
  <si>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</si>
  <si>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</si>
  <si>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</si>
  <si>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</si>
  <si>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LUMINÁRIA TIPO PLAFON, DE SOBREPOR, COM 1 LÂMPADA LED DE 12/13 W - FORNECIMENTO E INSTALAÇÃO.</t>
  </si>
  <si>
    <t>QUADRO DE DISTRIBUIÇÃO DE ENERGIA EM PVC, DE EMBUTIR,</t>
  </si>
  <si>
    <t>DISJUNTOR TRIPOLAR TIPO DIN, CORRENTE NOMINAL DE 100A - FORNECIMENTO E INSTALAÇÃO.</t>
  </si>
  <si>
    <t>DISJUNTOR BIPOLAR TIPO DIN, CORRENTE NOMINAL DE 40A - FORNECIMENTO E INSTALAÇÃO.</t>
  </si>
  <si>
    <t>DISJUNTOR BIPOLAR TIPO DIN, CORRENTE NOMINAL DE 25A - FORNECIMENTO E INSTALAÇÃO.</t>
  </si>
  <si>
    <t>CABO DE COBRE FLEXÍVEL ISOLADO, 10 MM², ANTI-CHAMA 450/750 V, PARA CIRCUITOS TERMINAIS - FORNECIMENTO E INSTALAÇÃO</t>
  </si>
  <si>
    <t>41.11.703</t>
  </si>
  <si>
    <t>Luminária LED retangular para poste de 10.400 até 13.200 lm, eficiência mínima 107 lm/W</t>
  </si>
  <si>
    <t>38.10.024</t>
  </si>
  <si>
    <t>Caixa de derivação ou passagem, para cruzamento de duto, e fiação</t>
  </si>
  <si>
    <r>
      <t xml:space="preserve">TOMADA BAIXA DE EMBUTIR (1 MÓDULO), </t>
    </r>
    <r>
      <rPr>
        <b/>
        <sz val="8"/>
        <rFont val="Arial"/>
        <family val="2"/>
      </rPr>
      <t>2P+T 10 A</t>
    </r>
    <r>
      <rPr>
        <sz val="8"/>
        <rFont val="Arial"/>
        <family val="2"/>
      </rPr>
      <t xml:space="preserve">, INCLUINDO SUPORTE E PLACA - FORNECIMENTO E INSTALAÇÃO </t>
    </r>
  </si>
  <si>
    <r>
      <t xml:space="preserve">TOMADA ALTA DE EMBUTIR (1 MÓDULO), </t>
    </r>
    <r>
      <rPr>
        <b/>
        <sz val="8"/>
        <rFont val="Arial"/>
        <family val="2"/>
      </rPr>
      <t>2P+T 20 A</t>
    </r>
    <r>
      <rPr>
        <sz val="8"/>
        <rFont val="Arial"/>
        <family val="2"/>
      </rPr>
      <t>, INCLUINDO SUPORTE E PLAC A - FORNECIMENTO E INSTALAÇÃO</t>
    </r>
  </si>
  <si>
    <t>2.21</t>
  </si>
  <si>
    <t>Caixa de gordura ou de inspeção de esgoto ou de coleta de água de chuvas em alvenaria - chapiscada e emboçada</t>
  </si>
  <si>
    <t>CAIXA EM CONCRETO PRÉ-MOLDADO PARA ABRIGO DE HIDRÔMETRO</t>
  </si>
  <si>
    <t>CAIXA DÁGUA EM POLITILENO CAPACIDADE DE 500 L C/ TAMPA MAIS ACESSÓRIOS</t>
  </si>
  <si>
    <t xml:space="preserve"> TUBO, PVC, SOLDÁVEL, DN 50MM, INSTALADO EM RAMAL OU SUB-RAMAL DE ÁGUA FORNECIMENTO E INSTALAÇÃO</t>
  </si>
  <si>
    <t>SIFÃO DO TIPO FLEXÍVEL EM PVC 1 X 1.1/2 - FORNECIMENTO E INSTALAÇÃO</t>
  </si>
  <si>
    <t>VÁLVULA EM METAL CROMADO TIPO AMERICANA 3.1/2 X 1.1/2 PARA PIA</t>
  </si>
  <si>
    <t>VÁLVULA DE DESCARGA METÁLICA, BASE 1 1/2 ", ACABAMENTO METALICO CROMADA (HYDRA)</t>
  </si>
  <si>
    <t>EXECUÇÃO DE PASSEIO (CALÇADA) OU PISO EM CONCRETO USINADO FCK= 25 MPA, ACABAMENTO SARRAFEADO, NÃO ARMADO.</t>
  </si>
  <si>
    <t>SERVIÇOS COMPLEMENTARES</t>
  </si>
  <si>
    <t>BANCO EM CONCRETO PRÉ-MOLDADO DE 1,50 M</t>
  </si>
  <si>
    <t>74245/001</t>
  </si>
  <si>
    <t>PINTURA ACRILICA EM PISO CIMENTADO, DUAS DEMÃO</t>
  </si>
  <si>
    <t>PINTURA EM VERNIZ NA COR EMBUIA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</si>
  <si>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</si>
  <si>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</si>
  <si>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</si>
  <si>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</si>
  <si>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</si>
  <si>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</si>
  <si>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</si>
  <si>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</si>
  <si>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</si>
  <si>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</si>
  <si>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</si>
  <si>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</si>
  <si>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6.3</t>
  </si>
  <si>
    <t>QUEBRA EM ALVENARIA E INSTALAÇÃO DE CAIXA DE TOMADA (4X4 OU 4X2)</t>
  </si>
  <si>
    <t>PONTO DE ILUMINAÇÃO RESIDENCIAL NO TETO  INCLUINDO, CAIXA, ELETRODUTO, CABO, RASGO, QUEBRA E CHUMBAMENTO</t>
  </si>
  <si>
    <r>
      <t xml:space="preserve">Kit de porta de madeira para ointura, semi - oca, </t>
    </r>
    <r>
      <rPr>
        <b/>
        <sz val="8"/>
        <color rgb="FF000000"/>
        <rFont val="Arial"/>
        <family val="2"/>
      </rPr>
      <t>90X210CM,</t>
    </r>
    <r>
      <rPr>
        <sz val="8"/>
        <color rgb="FF000000"/>
        <rFont val="Arial"/>
        <family val="2"/>
      </rPr>
      <t xml:space="preserve"> espessura de  3,5cm, incluso: dobradiças, fechaduras, montada e instalada com batente </t>
    </r>
  </si>
  <si>
    <t>VASO SANITARIO SIFONADO CONVENCIONAL PARA PCD NA COR BRANCA COM ASSENTO</t>
  </si>
  <si>
    <t>LAVATÓRIO LOUÇA BRANCA COM COLUNA, *44 X 35,5* CM, PADRÃO POPULAR - FORNECIMENTO E INSTALAÇÃO.</t>
  </si>
  <si>
    <t>4.20</t>
  </si>
  <si>
    <t>M</t>
  </si>
  <si>
    <t>(COMPOSIÇÃO REPRESENTATIVA) DO SERVIÇO DE INSTALAÇÃO DE TUBOS DE PVC, PARA ÁGUA PLUVIAL, DN 100 MM (INSTALADO EM RAMAL DE ENCAMINHAMENTO , OU CONDUTORES VERTICAIS), INCLUSIVE CONEXÕES, CORTES E FIXAÇÕES,</t>
  </si>
  <si>
    <t>LOCAL:  LOCAL:  RUA ARIADNE GUIMARÃES X GUIDO MARIETO- PEDRO DE TOLEDO/SP. - PEDRO DE TOLEDO</t>
  </si>
  <si>
    <t xml:space="preserve">VALOR </t>
  </si>
  <si>
    <t>BDI</t>
  </si>
  <si>
    <t>VALOR TOTAL C/BDI</t>
  </si>
  <si>
    <t xml:space="preserve">CRONOGRAMA FÍSICO FINANCEIRO </t>
  </si>
  <si>
    <t>GOVERNO DO ESTADO DE SÃO PAULO</t>
  </si>
  <si>
    <t>CASA CIVIL</t>
  </si>
  <si>
    <t>SUBSECRETARIA DE RELACIONAMENTO COM MUNICÍPIOS</t>
  </si>
  <si>
    <t>OBJETO :</t>
  </si>
  <si>
    <t>PRAZO PROPOSTO</t>
  </si>
  <si>
    <t>INICÍO:  DATA DA ASSINATURA DO CONVÊNIO</t>
  </si>
  <si>
    <r>
      <rPr>
        <b/>
        <sz val="9"/>
        <color indexed="8"/>
        <rFont val="Arial"/>
        <family val="2"/>
      </rPr>
      <t>FINAL: 720</t>
    </r>
    <r>
      <rPr>
        <sz val="9"/>
        <color indexed="8"/>
        <rFont val="Arial"/>
        <family val="2"/>
      </rPr>
      <t xml:space="preserve"> DIAS A PARTIR DA ASSINATURA DO CONVÊNIO</t>
    </r>
  </si>
  <si>
    <t>SERVIÇOS</t>
  </si>
  <si>
    <t>UNIDADE</t>
  </si>
  <si>
    <t>1ª ETAPA</t>
  </si>
  <si>
    <t>PRAZO DE EXECUÇÃO: 30 DIAS APÓS A ORDEM DE SERVIÇO</t>
  </si>
  <si>
    <t>Placa de identificação de obra</t>
  </si>
  <si>
    <t>R$</t>
  </si>
  <si>
    <t>PLANO DE APLICAÇÃO DOS RECURSOS</t>
  </si>
  <si>
    <t>RECURSOS ESTADUAIS</t>
  </si>
  <si>
    <t>RECURSOS PRÓPRIO</t>
  </si>
  <si>
    <t>ASSINATURA ____________________________________________</t>
  </si>
  <si>
    <t>CREA 506992012</t>
  </si>
  <si>
    <t>ART/RRT: 28027180201036295</t>
  </si>
  <si>
    <t xml:space="preserve">MUNICÍPIO: PEDRO DE TOLEDO - S/P                                                                    LOCAL: RUA ARIADNE GUIMARÃES X GUIDO MARIETO   - CENTRO  </t>
  </si>
  <si>
    <t xml:space="preserve">REFORMA   DO GINÁSIO </t>
  </si>
  <si>
    <t xml:space="preserve"> TABELA BASE SINAP  - c/desoneração 13/02/2021 - CPOS 179 -  02/08/2020  - FDE 02/09/2020</t>
  </si>
  <si>
    <t>DATA BASE : - CPOS 02/08/2020 - SINAPI  13/02/2021 - FDE 02/09/2020</t>
  </si>
  <si>
    <t>Serviços preliminares</t>
  </si>
  <si>
    <t>ÁREA DE CONVIVÊNCIA</t>
  </si>
  <si>
    <t>Área de convivência</t>
  </si>
  <si>
    <t>Poste de aço / luminárias de led/ Pontos de iluminação</t>
  </si>
  <si>
    <t>Reservatório/Torneiras/Registros/Válvulas/Sifão e Flexível</t>
  </si>
  <si>
    <t xml:space="preserve">Tubo de pvc de 25mm/ 50mm e 100mm </t>
  </si>
  <si>
    <t>Conjunto de vaso sanitário/lavatório</t>
  </si>
  <si>
    <t>Calha em chapa de aço galvanizado</t>
  </si>
  <si>
    <t>Pintura de paredes/Pisos/Caixilhos e Estrutura em Madeira</t>
  </si>
  <si>
    <t>POSTE CONICO CONTINUO EM ACO GALVANIZADO, CURVO, BRACO SIMPLES, ENGASTADO, H = 9 M, DIAMETRO INFERIOR = *135* MM</t>
  </si>
  <si>
    <t>Refletor de Led Modelo Flood light Number one 1000w - Fluxo Luminoso: 99.000 Lúmens - Ângulo do feixe de luz: 140° ou Similar</t>
  </si>
  <si>
    <t>3.19</t>
  </si>
  <si>
    <t>ORÇADO</t>
  </si>
  <si>
    <t>6.7</t>
  </si>
  <si>
    <t>74244/001</t>
  </si>
  <si>
    <t>33.09.021</t>
  </si>
  <si>
    <t>Tinta acrílica para faixas demarcatórias</t>
  </si>
  <si>
    <t>11.16.220</t>
  </si>
  <si>
    <t>Nivelamento de piso em concreto com acabadora de superfície</t>
  </si>
  <si>
    <t>35.01.150</t>
  </si>
  <si>
    <t xml:space="preserve">Trave oficial completa com rede para futebol </t>
  </si>
  <si>
    <t>orçamento</t>
  </si>
  <si>
    <t>−</t>
  </si>
  <si>
    <t>Mastro e rede de volei bol - instalado</t>
  </si>
  <si>
    <t>Tabela de Basquete - completa e instalada</t>
  </si>
  <si>
    <t>17.03.200</t>
  </si>
  <si>
    <t>Degrau em cimentado</t>
  </si>
  <si>
    <t>6.8</t>
  </si>
  <si>
    <t>6.9</t>
  </si>
  <si>
    <t>6.10</t>
  </si>
  <si>
    <t>6.11</t>
  </si>
  <si>
    <t>Alambrado para quadra poliesportiva, estruturado por tubos de aço galvanizado, com costura, din 2440, diâmetro de  2", com tela de arame galvanizado, fio 14 BWG e malha quadrada 5X5cm</t>
  </si>
  <si>
    <t xml:space="preserve">Verga e contra verga moldada in loco, utilizando blocos canaletra  </t>
  </si>
  <si>
    <t>1.10</t>
  </si>
  <si>
    <t>1.11</t>
  </si>
  <si>
    <t>1.12</t>
  </si>
  <si>
    <t>1.13</t>
  </si>
  <si>
    <t>1.14</t>
  </si>
  <si>
    <t>1.15</t>
  </si>
  <si>
    <t>1.16</t>
  </si>
  <si>
    <t>MOURAO DE CONCRETO RETO, SECAO QUADARA *10 X 10* CM, H= *2,30* M</t>
  </si>
  <si>
    <t>und.</t>
  </si>
  <si>
    <t>Tela de arame galvanizado, malha quadrada 5x5 cm (alambrado)</t>
  </si>
  <si>
    <t xml:space="preserve">Fabriçação e instalação de MEIA tesoura em madeira, vão de até 8,00 m </t>
  </si>
  <si>
    <t>Eletrica Geral - Fiação 2,5 mm - 10,00mm - 16,00mm/pontos de tomadas/lâmpadas</t>
  </si>
  <si>
    <t>Execução de Piso em Concreto Polido</t>
  </si>
  <si>
    <t>Banco de concreto</t>
  </si>
  <si>
    <t>Lixeira em aço galvanizado</t>
  </si>
  <si>
    <t>Alambrado e tela am aço galvanizado</t>
  </si>
  <si>
    <t>Nivelamento de Piso</t>
  </si>
  <si>
    <t>Trave de Futebol, tabela de basquete, mastro e rede de volei</t>
  </si>
  <si>
    <t>cj.</t>
  </si>
  <si>
    <t>1.17</t>
  </si>
  <si>
    <t>Degrau em cimento</t>
  </si>
  <si>
    <t xml:space="preserve">Mourão em concreto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</si>
</sst>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00000"/>
    <numFmt numFmtId="166" formatCode="_(* #,##0.00_);_(* \(#,##0.00\);_(* &quot;-&quot;??_);_(@_)"/>
    <numFmt numFmtId="171" formatCode="00000000"/>
    <numFmt numFmtId="172" formatCode="0000000"/>
  </numFmts>
  <fonts count="30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0"/>
      <color rgb="FF000000"/>
      <name val="Calibri"/>
      <family val="2"/>
      <scheme val="minor"/>
    </font>
    <font>
      <b/>
      <sz val="10"/>
      <color indexed="8"/>
      <name val="Arial Narrow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03">
    <xf numFmtId="0" fontId="0" fillId="0" borderId="0" xfId="0"/>
    <xf numFmtId="0" fontId="0" fillId="4" borderId="0" xfId="0" applyFill="1"/>
    <xf numFmtId="0" fontId="5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4" fillId="2" borderId="14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8" fillId="0" borderId="0" xfId="0" applyNumberFormat="1" applyFont="1"/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4" borderId="0" xfId="0" applyFont="1" applyFill="1"/>
    <xf numFmtId="0" fontId="3" fillId="0" borderId="0" xfId="0" applyFont="1" applyAlignment="1">
      <alignment horizontal="center"/>
    </xf>
    <xf numFmtId="0" fontId="16" fillId="0" borderId="35" xfId="0" applyFont="1" applyBorder="1"/>
    <xf numFmtId="10" fontId="17" fillId="0" borderId="14" xfId="0" applyNumberFormat="1" applyFont="1" applyBorder="1" applyAlignment="1">
      <alignment horizontal="center"/>
    </xf>
    <xf numFmtId="0" fontId="16" fillId="0" borderId="40" xfId="0" applyFont="1" applyBorder="1"/>
    <xf numFmtId="0" fontId="15" fillId="0" borderId="41" xfId="0" applyFont="1" applyBorder="1" applyAlignment="1">
      <alignment horizontal="center"/>
    </xf>
    <xf numFmtId="10" fontId="16" fillId="0" borderId="41" xfId="0" applyNumberFormat="1" applyFont="1" applyBorder="1" applyAlignment="1">
      <alignment horizontal="right"/>
    </xf>
    <xf numFmtId="2" fontId="16" fillId="0" borderId="42" xfId="0" applyNumberFormat="1" applyFont="1" applyBorder="1" applyAlignment="1">
      <alignment horizontal="right"/>
    </xf>
    <xf numFmtId="0" fontId="16" fillId="0" borderId="44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42" xfId="0" applyFont="1" applyBorder="1" applyAlignment="1">
      <alignment horizontal="center"/>
    </xf>
    <xf numFmtId="0" fontId="16" fillId="0" borderId="46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46" xfId="0" applyFont="1" applyBorder="1" applyAlignment="1">
      <alignment horizontal="left"/>
    </xf>
    <xf numFmtId="0" fontId="16" fillId="0" borderId="0" xfId="0" applyFont="1" applyBorder="1"/>
    <xf numFmtId="0" fontId="16" fillId="0" borderId="46" xfId="0" applyFont="1" applyBorder="1"/>
    <xf numFmtId="0" fontId="0" fillId="0" borderId="46" xfId="0" applyBorder="1"/>
    <xf numFmtId="0" fontId="0" fillId="0" borderId="0" xfId="0" applyBorder="1"/>
    <xf numFmtId="0" fontId="0" fillId="0" borderId="47" xfId="0" applyBorder="1"/>
    <xf numFmtId="0" fontId="0" fillId="0" borderId="48" xfId="0" applyBorder="1"/>
    <xf numFmtId="0" fontId="0" fillId="0" borderId="45" xfId="0" applyBorder="1"/>
    <xf numFmtId="0" fontId="0" fillId="0" borderId="49" xfId="0" applyBorder="1"/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164" fontId="1" fillId="3" borderId="14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0" borderId="16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165" fontId="20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 wrapText="1"/>
    </xf>
    <xf numFmtId="2" fontId="20" fillId="0" borderId="12" xfId="0" applyNumberFormat="1" applyFont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vertical="center"/>
    </xf>
    <xf numFmtId="164" fontId="20" fillId="4" borderId="12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164" fontId="20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4" fontId="13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0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164" fontId="20" fillId="0" borderId="1" xfId="0" applyNumberFormat="1" applyFont="1" applyBorder="1" applyAlignment="1">
      <alignment vertical="center"/>
    </xf>
    <xf numFmtId="164" fontId="20" fillId="4" borderId="1" xfId="0" applyNumberFormat="1" applyFont="1" applyFill="1" applyBorder="1" applyAlignment="1">
      <alignment vertical="center"/>
    </xf>
    <xf numFmtId="0" fontId="23" fillId="0" borderId="1" xfId="0" applyFont="1" applyBorder="1" applyAlignment="1">
      <alignment horizontal="left" vertical="center" wrapText="1"/>
    </xf>
    <xf numFmtId="4" fontId="20" fillId="0" borderId="13" xfId="0" applyNumberFormat="1" applyFont="1" applyBorder="1" applyAlignment="1">
      <alignment horizontal="center" vertical="center" wrapText="1"/>
    </xf>
    <xf numFmtId="164" fontId="20" fillId="0" borderId="13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/>
    </xf>
    <xf numFmtId="0" fontId="20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164" fontId="20" fillId="0" borderId="11" xfId="0" applyNumberFormat="1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7" xfId="0" applyFont="1" applyBorder="1" applyAlignment="1">
      <alignment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44" fontId="20" fillId="4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164" fontId="20" fillId="4" borderId="12" xfId="0" applyNumberFormat="1" applyFont="1" applyFill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164" fontId="20" fillId="4" borderId="1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" fontId="20" fillId="0" borderId="7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3" fillId="4" borderId="0" xfId="0" applyFont="1" applyFill="1" applyAlignment="1">
      <alignment horizontal="center" vertical="center"/>
    </xf>
    <xf numFmtId="9" fontId="7" fillId="2" borderId="19" xfId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/>
    </xf>
    <xf numFmtId="4" fontId="26" fillId="4" borderId="1" xfId="0" applyNumberFormat="1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 wrapText="1"/>
    </xf>
    <xf numFmtId="4" fontId="24" fillId="4" borderId="1" xfId="0" applyNumberFormat="1" applyFont="1" applyFill="1" applyBorder="1" applyAlignment="1">
      <alignment horizontal="center" vertical="center" wrapText="1"/>
    </xf>
    <xf numFmtId="4" fontId="8" fillId="4" borderId="0" xfId="0" applyNumberFormat="1" applyFont="1" applyFill="1"/>
    <xf numFmtId="0" fontId="8" fillId="4" borderId="0" xfId="0" applyFont="1" applyFill="1"/>
    <xf numFmtId="0" fontId="25" fillId="4" borderId="13" xfId="0" applyFont="1" applyFill="1" applyBorder="1" applyAlignment="1">
      <alignment horizontal="center" vertical="center" wrapText="1"/>
    </xf>
    <xf numFmtId="4" fontId="25" fillId="4" borderId="1" xfId="0" applyNumberFormat="1" applyFont="1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/>
    </xf>
    <xf numFmtId="164" fontId="25" fillId="5" borderId="1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20" fillId="4" borderId="1" xfId="0" applyFont="1" applyFill="1" applyBorder="1" applyAlignment="1">
      <alignment horizontal="center" vertical="center"/>
    </xf>
    <xf numFmtId="0" fontId="23" fillId="4" borderId="0" xfId="0" applyFont="1" applyFill="1" applyAlignment="1">
      <alignment horizontal="left" vertical="center"/>
    </xf>
    <xf numFmtId="0" fontId="13" fillId="4" borderId="1" xfId="0" applyFont="1" applyFill="1" applyBorder="1" applyAlignment="1">
      <alignment horizontal="center" vertical="center"/>
    </xf>
    <xf numFmtId="2" fontId="20" fillId="4" borderId="1" xfId="0" applyNumberFormat="1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0" fontId="20" fillId="4" borderId="13" xfId="0" applyFont="1" applyFill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vertical="center" wrapText="1"/>
    </xf>
    <xf numFmtId="44" fontId="20" fillId="4" borderId="1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20" fillId="4" borderId="51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/>
    </xf>
    <xf numFmtId="0" fontId="20" fillId="4" borderId="52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vertical="center"/>
    </xf>
    <xf numFmtId="4" fontId="20" fillId="4" borderId="12" xfId="0" applyNumberFormat="1" applyFont="1" applyFill="1" applyBorder="1" applyAlignment="1">
      <alignment horizontal="center" vertical="center" wrapText="1"/>
    </xf>
    <xf numFmtId="44" fontId="8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4" fillId="4" borderId="12" xfId="0" applyFont="1" applyFill="1" applyBorder="1" applyAlignment="1">
      <alignment vertical="center"/>
    </xf>
    <xf numFmtId="0" fontId="24" fillId="4" borderId="1" xfId="0" applyFont="1" applyFill="1" applyBorder="1" applyAlignment="1">
      <alignment vertical="center"/>
    </xf>
    <xf numFmtId="4" fontId="20" fillId="4" borderId="1" xfId="0" applyNumberFormat="1" applyFont="1" applyFill="1" applyBorder="1" applyAlignment="1">
      <alignment horizontal="center" vertical="center" wrapText="1"/>
    </xf>
    <xf numFmtId="164" fontId="8" fillId="4" borderId="0" xfId="0" applyNumberFormat="1" applyFont="1" applyFill="1" applyAlignment="1">
      <alignment horizontal="center" vertical="center"/>
    </xf>
    <xf numFmtId="0" fontId="24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wrapText="1"/>
    </xf>
    <xf numFmtId="0" fontId="20" fillId="4" borderId="1" xfId="0" applyFont="1" applyFill="1" applyBorder="1" applyAlignment="1">
      <alignment vertical="center" wrapText="1"/>
    </xf>
    <xf numFmtId="4" fontId="20" fillId="4" borderId="7" xfId="0" applyNumberFormat="1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vertical="center" wrapText="1"/>
    </xf>
    <xf numFmtId="0" fontId="13" fillId="4" borderId="12" xfId="0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4" fontId="20" fillId="4" borderId="12" xfId="0" applyNumberFormat="1" applyFont="1" applyFill="1" applyBorder="1" applyAlignment="1">
      <alignment horizontal="center" vertical="center"/>
    </xf>
    <xf numFmtId="0" fontId="20" fillId="4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50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2" fillId="0" borderId="2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8" fillId="0" borderId="2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8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42" xfId="0" applyFont="1" applyBorder="1" applyAlignment="1">
      <alignment horizontal="center"/>
    </xf>
    <xf numFmtId="0" fontId="19" fillId="0" borderId="4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/>
    </xf>
    <xf numFmtId="10" fontId="15" fillId="0" borderId="35" xfId="0" applyNumberFormat="1" applyFont="1" applyBorder="1" applyAlignment="1">
      <alignment horizontal="center"/>
    </xf>
    <xf numFmtId="10" fontId="15" fillId="0" borderId="39" xfId="0" applyNumberFormat="1" applyFont="1" applyBorder="1" applyAlignment="1">
      <alignment horizontal="center"/>
    </xf>
    <xf numFmtId="0" fontId="17" fillId="0" borderId="36" xfId="0" applyFont="1" applyBorder="1" applyAlignment="1">
      <alignment horizontal="right"/>
    </xf>
    <xf numFmtId="0" fontId="17" fillId="0" borderId="37" xfId="0" applyFont="1" applyBorder="1" applyAlignment="1">
      <alignment horizontal="right"/>
    </xf>
    <xf numFmtId="0" fontId="15" fillId="0" borderId="43" xfId="0" applyFont="1" applyBorder="1" applyAlignment="1">
      <alignment horizontal="center"/>
    </xf>
    <xf numFmtId="0" fontId="16" fillId="0" borderId="44" xfId="0" applyFont="1" applyBorder="1" applyAlignment="1">
      <alignment horizontal="right" vertical="center"/>
    </xf>
    <xf numFmtId="0" fontId="16" fillId="0" borderId="45" xfId="0" applyFont="1" applyBorder="1" applyAlignment="1">
      <alignment horizontal="center"/>
    </xf>
    <xf numFmtId="0" fontId="16" fillId="0" borderId="42" xfId="0" applyFont="1" applyBorder="1" applyAlignment="1">
      <alignment horizontal="left" vertical="center"/>
    </xf>
    <xf numFmtId="0" fontId="16" fillId="0" borderId="41" xfId="0" applyFont="1" applyBorder="1" applyAlignment="1">
      <alignment horizontal="center"/>
    </xf>
    <xf numFmtId="10" fontId="16" fillId="0" borderId="35" xfId="0" applyNumberFormat="1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10" fontId="16" fillId="6" borderId="35" xfId="0" applyNumberFormat="1" applyFont="1" applyFill="1" applyBorder="1" applyAlignment="1">
      <alignment horizontal="center"/>
    </xf>
    <xf numFmtId="10" fontId="15" fillId="0" borderId="36" xfId="0" applyNumberFormat="1" applyFont="1" applyBorder="1" applyAlignment="1">
      <alignment horizontal="center"/>
    </xf>
    <xf numFmtId="10" fontId="15" fillId="0" borderId="37" xfId="0" applyNumberFormat="1" applyFont="1" applyBorder="1" applyAlignment="1">
      <alignment horizontal="center"/>
    </xf>
    <xf numFmtId="10" fontId="15" fillId="0" borderId="38" xfId="0" applyNumberFormat="1" applyFont="1" applyBorder="1" applyAlignment="1">
      <alignment horizontal="center"/>
    </xf>
    <xf numFmtId="0" fontId="15" fillId="0" borderId="35" xfId="0" applyFont="1" applyBorder="1" applyAlignment="1">
      <alignment horizont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2" fillId="0" borderId="2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13" fillId="0" borderId="32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5" fillId="4" borderId="5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left" vertical="center"/>
    </xf>
    <xf numFmtId="0" fontId="25" fillId="4" borderId="7" xfId="0" applyFont="1" applyFill="1" applyBorder="1" applyAlignment="1">
      <alignment horizontal="left" vertical="center"/>
    </xf>
    <xf numFmtId="164" fontId="25" fillId="5" borderId="5" xfId="2" applyNumberFormat="1" applyFont="1" applyFill="1" applyBorder="1" applyAlignment="1">
      <alignment horizontal="center" vertical="center"/>
    </xf>
    <xf numFmtId="164" fontId="25" fillId="5" borderId="7" xfId="2" applyNumberFormat="1" applyFont="1" applyFill="1" applyBorder="1" applyAlignment="1">
      <alignment horizontal="center" vertical="center"/>
    </xf>
    <xf numFmtId="0" fontId="24" fillId="4" borderId="13" xfId="0" applyFont="1" applyFill="1" applyBorder="1" applyAlignment="1">
      <alignment horizontal="center" vertical="center" wrapText="1"/>
    </xf>
    <xf numFmtId="0" fontId="24" fillId="4" borderId="12" xfId="0" applyFont="1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left" vertical="center" wrapText="1"/>
    </xf>
    <xf numFmtId="0" fontId="24" fillId="4" borderId="12" xfId="0" applyFont="1" applyFill="1" applyBorder="1" applyAlignment="1">
      <alignment horizontal="left" vertical="center" wrapText="1"/>
    </xf>
    <xf numFmtId="4" fontId="24" fillId="4" borderId="5" xfId="0" applyNumberFormat="1" applyFont="1" applyFill="1" applyBorder="1" applyAlignment="1">
      <alignment horizontal="center" vertical="center" wrapText="1"/>
    </xf>
    <xf numFmtId="4" fontId="24" fillId="4" borderId="7" xfId="0" applyNumberFormat="1" applyFont="1" applyFill="1" applyBorder="1" applyAlignment="1">
      <alignment horizontal="center" vertical="center" wrapText="1"/>
    </xf>
    <xf numFmtId="4" fontId="25" fillId="4" borderId="5" xfId="0" applyNumberFormat="1" applyFont="1" applyFill="1" applyBorder="1" applyAlignment="1">
      <alignment horizontal="center" vertical="center" wrapText="1"/>
    </xf>
    <xf numFmtId="4" fontId="25" fillId="4" borderId="7" xfId="0" applyNumberFormat="1" applyFont="1" applyFill="1" applyBorder="1" applyAlignment="1">
      <alignment horizontal="center" vertical="center" wrapText="1"/>
    </xf>
    <xf numFmtId="164" fontId="24" fillId="5" borderId="5" xfId="0" applyNumberFormat="1" applyFont="1" applyFill="1" applyBorder="1" applyAlignment="1">
      <alignment horizontal="center" vertical="center"/>
    </xf>
    <xf numFmtId="164" fontId="24" fillId="5" borderId="7" xfId="0" applyNumberFormat="1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left" vertical="center"/>
    </xf>
    <xf numFmtId="0" fontId="26" fillId="4" borderId="13" xfId="0" applyFont="1" applyFill="1" applyBorder="1" applyAlignment="1">
      <alignment horizontal="center" vertical="center"/>
    </xf>
    <xf numFmtId="0" fontId="26" fillId="4" borderId="11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26" fillId="4" borderId="13" xfId="0" applyFont="1" applyFill="1" applyBorder="1" applyAlignment="1">
      <alignment horizontal="center" vertical="center" wrapText="1" shrinkToFit="1"/>
    </xf>
    <xf numFmtId="0" fontId="26" fillId="4" borderId="11" xfId="0" applyFont="1" applyFill="1" applyBorder="1" applyAlignment="1">
      <alignment horizontal="center" vertical="center" wrapText="1" shrinkToFit="1"/>
    </xf>
    <xf numFmtId="0" fontId="26" fillId="4" borderId="12" xfId="0" applyFont="1" applyFill="1" applyBorder="1" applyAlignment="1">
      <alignment horizontal="center" vertical="center" wrapText="1" shrinkToFit="1"/>
    </xf>
    <xf numFmtId="0" fontId="26" fillId="4" borderId="1" xfId="0" applyFont="1" applyFill="1" applyBorder="1" applyAlignment="1">
      <alignment horizontal="center" vertical="center"/>
    </xf>
    <xf numFmtId="0" fontId="26" fillId="4" borderId="20" xfId="0" applyFont="1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 wrapText="1"/>
    </xf>
    <xf numFmtId="0" fontId="26" fillId="4" borderId="51" xfId="0" applyFont="1" applyFill="1" applyBorder="1" applyAlignment="1">
      <alignment horizontal="center" vertical="center" wrapText="1"/>
    </xf>
    <xf numFmtId="0" fontId="26" fillId="4" borderId="5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52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26" fillId="5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2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horizontal="left" vertical="center" wrapText="1"/>
    </xf>
    <xf numFmtId="171" fontId="0" fillId="0" borderId="0" xfId="0" applyNumberFormat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44" fontId="2" fillId="4" borderId="0" xfId="0" applyNumberFormat="1" applyFont="1" applyFill="1" applyAlignment="1">
      <alignment vertical="center"/>
    </xf>
    <xf numFmtId="0" fontId="2" fillId="4" borderId="0" xfId="0" applyFont="1" applyFill="1" applyAlignment="1">
      <alignment vertical="center"/>
    </xf>
    <xf numFmtId="171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1" fillId="0" borderId="31" xfId="0" applyFont="1" applyBorder="1" applyAlignment="1">
      <alignment horizontal="center" vertical="center"/>
    </xf>
    <xf numFmtId="165" fontId="29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164" fontId="1" fillId="3" borderId="14" xfId="0" applyNumberFormat="1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164" fontId="3" fillId="2" borderId="25" xfId="0" applyNumberFormat="1" applyFont="1" applyFill="1" applyBorder="1" applyAlignment="1">
      <alignment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172" fontId="0" fillId="0" borderId="0" xfId="0" applyNumberFormat="1" applyAlignment="1">
      <alignment horizontal="center" vertical="center"/>
    </xf>
  </cellXfs>
  <cellStyles count="3">
    <cellStyle name="Normal" xfId="0" builtinId="0"/>
    <cellStyle name="Porcentagem" xfId="1" builtinId="5"/>
    <cellStyle name="Separador de milhares 2" xfId="2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196849</xdr:colOff>
      <xdr:row>2</xdr:row>
      <xdr:rowOff>71438</xdr:rowOff>
    </xdr:from>
    <xdr:to>
      <xdr:col>1</xdr:col>
      <xdr:colOff>563563</xdr:colOff>
      <xdr:row>5</xdr:row>
      <xdr:rowOff>176000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1FE03E0-5253-4299-A4F2-F1C26AB0B39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530"/>
        <a:stretch/>
      </xdr:blipFill>
      <xdr:spPr bwMode="auto">
        <a:xfrm>
          <a:off x="196849" y="452438"/>
          <a:ext cx="939801" cy="66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350838</xdr:colOff>
      <xdr:row>0</xdr:row>
      <xdr:rowOff>139141</xdr:rowOff>
    </xdr:from>
    <xdr:to>
      <xdr:col>0</xdr:col>
      <xdr:colOff>1847849</xdr:colOff>
      <xdr:row>3</xdr:row>
      <xdr:rowOff>419100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AE4086E-178B-4238-AD30-A29C5683D77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350838" y="139141"/>
          <a:ext cx="1497011" cy="1251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318171</xdr:colOff>
      <xdr:row>0</xdr:row>
      <xdr:rowOff>40832</xdr:rowOff>
    </xdr:from>
    <xdr:to>
      <xdr:col>1</xdr:col>
      <xdr:colOff>651342</xdr:colOff>
      <xdr:row>3</xdr:row>
      <xdr:rowOff>296002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BE1D091-5B0F-4EB3-BE62-C18D96388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429"/>
        <a:stretch>
          <a:fillRect/>
        </a:stretch>
      </xdr:blipFill>
      <xdr:spPr bwMode="auto">
        <a:xfrm>
          <a:off x="318171" y="40832"/>
          <a:ext cx="760395" cy="70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opLeftCell="A110" zoomScale="120" zoomScaleNormal="120" workbookViewId="0">
      <selection activeCell="E8" sqref="E8:G8"/>
    </sheetView>
  </sheetViews>
  <sheetFormatPr defaultRowHeight="15" x14ac:dyDescent="0.25"/>
  <cols>
    <col min="1" max="1" width="8.5703125" customWidth="1"/>
    <col min="2" max="2" width="10.42578125" customWidth="1"/>
    <col min="3" max="3" width="7.28515625" customWidth="1"/>
    <col min="4" max="4" width="67.7109375" customWidth="1"/>
    <col min="5" max="5" width="7.7109375" customWidth="1"/>
    <col min="6" max="6" width="8.42578125" customWidth="1"/>
    <col min="7" max="7" width="11.5703125" style="1" customWidth="1"/>
    <col min="8" max="8" width="13" customWidth="1"/>
    <col min="9" max="9" width="11.7109375" bestFit="1" customWidth="1"/>
  </cols>
  <sheetData>
    <row r="1" spans="1:9" x14ac:dyDescent="0.25">
      <c r="A1" s="148" t="s">
        <v>13</v>
      </c>
      <c r="B1" s="149"/>
      <c r="C1" s="149"/>
      <c r="D1" s="149"/>
      <c r="E1" s="149"/>
      <c r="F1" s="149"/>
      <c r="G1" s="149"/>
      <c r="H1" s="150"/>
    </row>
    <row r="2" spans="1:9" x14ac:dyDescent="0.25">
      <c r="A2" s="151" t="s">
        <v>122</v>
      </c>
      <c r="B2" s="152"/>
      <c r="C2" s="152"/>
      <c r="D2" s="152"/>
      <c r="E2" s="152"/>
      <c r="F2" s="152"/>
      <c r="G2" s="152"/>
      <c r="H2" s="153"/>
    </row>
    <row r="3" spans="1:9" x14ac:dyDescent="0.25">
      <c r="A3" s="154"/>
      <c r="B3" s="154"/>
      <c r="C3" s="156" t="s">
        <v>121</v>
      </c>
      <c r="D3" s="157"/>
      <c r="E3" s="157"/>
      <c r="F3" s="157"/>
      <c r="G3" s="157"/>
      <c r="H3" s="158"/>
    </row>
    <row r="4" spans="1:9" x14ac:dyDescent="0.25">
      <c r="A4" s="154"/>
      <c r="B4" s="154"/>
      <c r="C4" s="156" t="s">
        <v>123</v>
      </c>
      <c r="D4" s="157"/>
      <c r="E4" s="157"/>
      <c r="F4" s="157"/>
      <c r="G4" s="157"/>
      <c r="H4" s="158"/>
    </row>
    <row r="5" spans="1:9" x14ac:dyDescent="0.25">
      <c r="A5" s="154"/>
      <c r="B5" s="154"/>
      <c r="C5" s="159" t="s">
        <v>0</v>
      </c>
      <c r="D5" s="160"/>
      <c r="E5" s="160"/>
      <c r="F5" s="160"/>
      <c r="G5" s="160"/>
      <c r="H5" s="161"/>
    </row>
    <row r="6" spans="1:9" ht="15.75" thickBot="1" x14ac:dyDescent="0.3">
      <c r="A6" s="155"/>
      <c r="B6" s="155"/>
      <c r="C6" s="162" t="s">
        <v>258</v>
      </c>
      <c r="D6" s="163"/>
      <c r="E6" s="163"/>
      <c r="F6" s="163"/>
      <c r="G6" s="163"/>
      <c r="H6" s="164"/>
    </row>
    <row r="7" spans="1:9" ht="15.75" thickBot="1" x14ac:dyDescent="0.3">
      <c r="A7" s="5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5" t="s">
        <v>6</v>
      </c>
      <c r="G7" s="6" t="s">
        <v>7</v>
      </c>
      <c r="H7" s="5" t="s">
        <v>8</v>
      </c>
    </row>
    <row r="8" spans="1:9" s="40" customFormat="1" ht="15.75" customHeight="1" thickBot="1" x14ac:dyDescent="0.25">
      <c r="A8" s="170"/>
      <c r="B8" s="171"/>
      <c r="C8" s="38" t="s">
        <v>9</v>
      </c>
      <c r="D8" s="38" t="s">
        <v>10</v>
      </c>
      <c r="E8" s="172"/>
      <c r="F8" s="173"/>
      <c r="G8" s="174"/>
      <c r="H8" s="39">
        <f>SUM(H9:H17)</f>
        <v>7966.4600000000009</v>
      </c>
    </row>
    <row r="9" spans="1:9" s="4" customFormat="1" ht="15.75" customHeight="1" x14ac:dyDescent="0.2">
      <c r="A9" s="35" t="s">
        <v>124</v>
      </c>
      <c r="B9" s="35" t="s">
        <v>125</v>
      </c>
      <c r="C9" s="35" t="s">
        <v>11</v>
      </c>
      <c r="D9" s="55" t="s">
        <v>126</v>
      </c>
      <c r="E9" s="54" t="s">
        <v>12</v>
      </c>
      <c r="F9" s="57">
        <v>3</v>
      </c>
      <c r="G9" s="37">
        <v>506.43</v>
      </c>
      <c r="H9" s="46">
        <f>F9*G9</f>
        <v>1519.29</v>
      </c>
    </row>
    <row r="10" spans="1:9" s="4" customFormat="1" ht="16.5" customHeight="1" x14ac:dyDescent="0.2">
      <c r="A10" s="35" t="s">
        <v>124</v>
      </c>
      <c r="B10" s="99" t="s">
        <v>127</v>
      </c>
      <c r="C10" s="35" t="s">
        <v>15</v>
      </c>
      <c r="D10" s="55" t="s">
        <v>128</v>
      </c>
      <c r="E10" s="54" t="s">
        <v>17</v>
      </c>
      <c r="F10" s="57">
        <v>20</v>
      </c>
      <c r="G10" s="37">
        <v>54.6</v>
      </c>
      <c r="H10" s="50">
        <f t="shared" ref="H10" si="0">(F10*G10)</f>
        <v>1092</v>
      </c>
      <c r="I10" s="8"/>
    </row>
    <row r="11" spans="1:9" s="4" customFormat="1" ht="17.25" customHeight="1" x14ac:dyDescent="0.2">
      <c r="A11" s="33" t="s">
        <v>27</v>
      </c>
      <c r="B11" s="68">
        <v>97647</v>
      </c>
      <c r="C11" s="35" t="s">
        <v>25</v>
      </c>
      <c r="D11" s="49" t="str">
        <f>LOWER("REMOÇÃO DE TELHAS, DE FIBROCIMENTO, METÁLICA E CERÂMICA ")</f>
        <v xml:space="preserve">remoção de telhas, de fibrocimento, metálica e cerâmica </v>
      </c>
      <c r="E11" s="54" t="s">
        <v>12</v>
      </c>
      <c r="F11" s="36">
        <v>15</v>
      </c>
      <c r="G11" s="37">
        <v>3.17</v>
      </c>
      <c r="H11" s="74">
        <f>(F11*G11)</f>
        <v>47.55</v>
      </c>
    </row>
    <row r="12" spans="1:9" s="4" customFormat="1" ht="17.25" customHeight="1" x14ac:dyDescent="0.2">
      <c r="A12" s="33" t="s">
        <v>27</v>
      </c>
      <c r="B12" s="68">
        <v>97650</v>
      </c>
      <c r="C12" s="35" t="s">
        <v>26</v>
      </c>
      <c r="D12" s="49" t="str">
        <f>LOWER("REMOÇÃO DE TRAMA DE MADEIRA PARA COBERTURA, DE FORMA MANUAL,")</f>
        <v>remoção de trama de madeira para cobertura, de forma manual,</v>
      </c>
      <c r="E12" s="54" t="s">
        <v>12</v>
      </c>
      <c r="F12" s="36">
        <v>15</v>
      </c>
      <c r="G12" s="37">
        <v>6.84</v>
      </c>
      <c r="H12" s="50">
        <f t="shared" ref="H12" si="1">(F12*G12)</f>
        <v>102.6</v>
      </c>
    </row>
    <row r="13" spans="1:9" s="106" customFormat="1" ht="18" customHeight="1" x14ac:dyDescent="0.2">
      <c r="A13" s="113" t="s">
        <v>124</v>
      </c>
      <c r="B13" s="99" t="s">
        <v>131</v>
      </c>
      <c r="C13" s="113" t="s">
        <v>129</v>
      </c>
      <c r="D13" s="114" t="s">
        <v>133</v>
      </c>
      <c r="E13" s="115" t="s">
        <v>132</v>
      </c>
      <c r="F13" s="116">
        <v>2</v>
      </c>
      <c r="G13" s="37">
        <v>14.41</v>
      </c>
      <c r="H13" s="37">
        <f>F13*G13</f>
        <v>28.82</v>
      </c>
    </row>
    <row r="14" spans="1:9" s="4" customFormat="1" ht="17.25" customHeight="1" x14ac:dyDescent="0.2">
      <c r="A14" s="33" t="s">
        <v>124</v>
      </c>
      <c r="B14" s="34" t="s">
        <v>134</v>
      </c>
      <c r="C14" s="35" t="s">
        <v>130</v>
      </c>
      <c r="D14" s="97" t="s">
        <v>135</v>
      </c>
      <c r="E14" s="54" t="s">
        <v>17</v>
      </c>
      <c r="F14" s="36">
        <v>30</v>
      </c>
      <c r="G14" s="37">
        <v>11.45</v>
      </c>
      <c r="H14" s="50">
        <f t="shared" ref="H14:H15" si="2">F14*G14</f>
        <v>343.5</v>
      </c>
    </row>
    <row r="15" spans="1:9" s="4" customFormat="1" ht="19.5" customHeight="1" x14ac:dyDescent="0.2">
      <c r="A15" s="33" t="s">
        <v>124</v>
      </c>
      <c r="B15" s="34" t="s">
        <v>136</v>
      </c>
      <c r="C15" s="35" t="s">
        <v>139</v>
      </c>
      <c r="D15" s="51" t="s">
        <v>142</v>
      </c>
      <c r="E15" s="54" t="s">
        <v>17</v>
      </c>
      <c r="F15" s="36">
        <v>30</v>
      </c>
      <c r="G15" s="37">
        <v>9.02</v>
      </c>
      <c r="H15" s="50">
        <f t="shared" si="2"/>
        <v>270.59999999999997</v>
      </c>
    </row>
    <row r="16" spans="1:9" s="3" customFormat="1" ht="19.5" customHeight="1" x14ac:dyDescent="0.25">
      <c r="A16" s="33" t="s">
        <v>27</v>
      </c>
      <c r="B16" s="35">
        <v>90446</v>
      </c>
      <c r="C16" s="35" t="s">
        <v>140</v>
      </c>
      <c r="D16" s="62" t="s">
        <v>137</v>
      </c>
      <c r="E16" s="54" t="s">
        <v>19</v>
      </c>
      <c r="F16" s="36">
        <v>30</v>
      </c>
      <c r="G16" s="37">
        <v>30.79</v>
      </c>
      <c r="H16" s="50">
        <f t="shared" ref="H16:H17" si="3">F16*G16</f>
        <v>923.69999999999993</v>
      </c>
    </row>
    <row r="17" spans="1:8" s="4" customFormat="1" ht="19.5" customHeight="1" thickBot="1" x14ac:dyDescent="0.25">
      <c r="A17" s="33" t="s">
        <v>27</v>
      </c>
      <c r="B17" s="35">
        <v>96527</v>
      </c>
      <c r="C17" s="35" t="s">
        <v>141</v>
      </c>
      <c r="D17" s="62" t="s">
        <v>138</v>
      </c>
      <c r="E17" s="54" t="s">
        <v>17</v>
      </c>
      <c r="F17" s="36">
        <v>30</v>
      </c>
      <c r="G17" s="37">
        <v>121.28</v>
      </c>
      <c r="H17" s="50">
        <f t="shared" si="3"/>
        <v>3638.4</v>
      </c>
    </row>
    <row r="18" spans="1:8" s="3" customFormat="1" ht="15.75" customHeight="1" thickBot="1" x14ac:dyDescent="0.3">
      <c r="A18" s="175"/>
      <c r="B18" s="176"/>
      <c r="C18" s="86" t="s">
        <v>16</v>
      </c>
      <c r="D18" s="41" t="s">
        <v>261</v>
      </c>
      <c r="E18" s="177"/>
      <c r="F18" s="178"/>
      <c r="G18" s="179"/>
      <c r="H18" s="39">
        <f>SUM(H19:H39)</f>
        <v>60699.62000000001</v>
      </c>
    </row>
    <row r="19" spans="1:8" s="53" customFormat="1" ht="18.75" customHeight="1" x14ac:dyDescent="0.25">
      <c r="A19" s="42" t="s">
        <v>27</v>
      </c>
      <c r="B19" s="43">
        <v>96526</v>
      </c>
      <c r="C19" s="42" t="s">
        <v>28</v>
      </c>
      <c r="D19" s="44" t="s">
        <v>143</v>
      </c>
      <c r="E19" s="117" t="s">
        <v>17</v>
      </c>
      <c r="F19" s="45">
        <v>10</v>
      </c>
      <c r="G19" s="47">
        <v>289.19</v>
      </c>
      <c r="H19" s="46">
        <f>(F19*G19)</f>
        <v>2891.9</v>
      </c>
    </row>
    <row r="20" spans="1:8" s="53" customFormat="1" ht="18.75" customHeight="1" x14ac:dyDescent="0.25">
      <c r="A20" s="35" t="s">
        <v>27</v>
      </c>
      <c r="B20" s="35">
        <v>101173</v>
      </c>
      <c r="C20" s="35" t="s">
        <v>29</v>
      </c>
      <c r="D20" s="55" t="s">
        <v>144</v>
      </c>
      <c r="E20" s="54" t="s">
        <v>19</v>
      </c>
      <c r="F20" s="52">
        <v>18</v>
      </c>
      <c r="G20" s="37">
        <v>54.03</v>
      </c>
      <c r="H20" s="50">
        <f t="shared" ref="H20:H39" si="4">G20*F20</f>
        <v>972.54</v>
      </c>
    </row>
    <row r="21" spans="1:8" s="53" customFormat="1" ht="18.75" customHeight="1" x14ac:dyDescent="0.25">
      <c r="A21" s="35" t="s">
        <v>27</v>
      </c>
      <c r="B21" s="35">
        <v>96546</v>
      </c>
      <c r="C21" s="35" t="s">
        <v>30</v>
      </c>
      <c r="D21" s="55" t="s">
        <v>145</v>
      </c>
      <c r="E21" s="54" t="s">
        <v>20</v>
      </c>
      <c r="F21" s="52">
        <v>640</v>
      </c>
      <c r="G21" s="37">
        <v>14.07</v>
      </c>
      <c r="H21" s="50">
        <f t="shared" si="4"/>
        <v>9004.7999999999993</v>
      </c>
    </row>
    <row r="22" spans="1:8" s="53" customFormat="1" ht="25.5" customHeight="1" x14ac:dyDescent="0.25">
      <c r="A22" s="35" t="s">
        <v>27</v>
      </c>
      <c r="B22" s="35">
        <v>94965</v>
      </c>
      <c r="C22" s="35" t="s">
        <v>31</v>
      </c>
      <c r="D22" s="51" t="s">
        <v>146</v>
      </c>
      <c r="E22" s="54" t="s">
        <v>17</v>
      </c>
      <c r="F22" s="52">
        <v>8</v>
      </c>
      <c r="G22" s="37">
        <v>339.04</v>
      </c>
      <c r="H22" s="50">
        <f t="shared" si="4"/>
        <v>2712.32</v>
      </c>
    </row>
    <row r="23" spans="1:8" s="3" customFormat="1" ht="18" customHeight="1" x14ac:dyDescent="0.25">
      <c r="A23" s="35" t="s">
        <v>27</v>
      </c>
      <c r="B23" s="35">
        <v>96538</v>
      </c>
      <c r="C23" s="35" t="s">
        <v>38</v>
      </c>
      <c r="D23" s="62" t="s">
        <v>147</v>
      </c>
      <c r="E23" s="54" t="s">
        <v>12</v>
      </c>
      <c r="F23" s="52">
        <v>10</v>
      </c>
      <c r="G23" s="37">
        <v>212.04</v>
      </c>
      <c r="H23" s="50">
        <f t="shared" si="4"/>
        <v>2120.4</v>
      </c>
    </row>
    <row r="24" spans="1:8" s="53" customFormat="1" ht="18" customHeight="1" x14ac:dyDescent="0.25">
      <c r="A24" s="35" t="s">
        <v>124</v>
      </c>
      <c r="B24" s="35" t="s">
        <v>148</v>
      </c>
      <c r="C24" s="35" t="s">
        <v>39</v>
      </c>
      <c r="D24" s="51" t="s">
        <v>149</v>
      </c>
      <c r="E24" s="54" t="s">
        <v>17</v>
      </c>
      <c r="F24" s="57">
        <v>8</v>
      </c>
      <c r="G24" s="37">
        <v>57.55</v>
      </c>
      <c r="H24" s="50">
        <f t="shared" si="4"/>
        <v>460.4</v>
      </c>
    </row>
    <row r="25" spans="1:8" s="53" customFormat="1" ht="18.75" customHeight="1" x14ac:dyDescent="0.25">
      <c r="A25" s="35" t="s">
        <v>27</v>
      </c>
      <c r="B25" s="35">
        <v>87462</v>
      </c>
      <c r="C25" s="35" t="s">
        <v>40</v>
      </c>
      <c r="D25" s="59" t="s">
        <v>150</v>
      </c>
      <c r="E25" s="54" t="s">
        <v>12</v>
      </c>
      <c r="F25" s="52">
        <v>70</v>
      </c>
      <c r="G25" s="37">
        <v>81.66</v>
      </c>
      <c r="H25" s="50">
        <f t="shared" si="4"/>
        <v>5716.2</v>
      </c>
    </row>
    <row r="26" spans="1:8" s="53" customFormat="1" ht="18" customHeight="1" x14ac:dyDescent="0.25">
      <c r="A26" s="35" t="s">
        <v>27</v>
      </c>
      <c r="B26" s="35">
        <v>87902</v>
      </c>
      <c r="C26" s="35" t="s">
        <v>41</v>
      </c>
      <c r="D26" s="51" t="s">
        <v>151</v>
      </c>
      <c r="E26" s="54" t="s">
        <v>12</v>
      </c>
      <c r="F26" s="52">
        <v>140</v>
      </c>
      <c r="G26" s="37">
        <v>9.83</v>
      </c>
      <c r="H26" s="50">
        <f t="shared" si="4"/>
        <v>1376.2</v>
      </c>
    </row>
    <row r="27" spans="1:8" s="53" customFormat="1" ht="15.75" customHeight="1" x14ac:dyDescent="0.25">
      <c r="A27" s="35" t="s">
        <v>27</v>
      </c>
      <c r="B27" s="35">
        <v>87528</v>
      </c>
      <c r="C27" s="35" t="s">
        <v>42</v>
      </c>
      <c r="D27" s="55" t="s">
        <v>152</v>
      </c>
      <c r="E27" s="54" t="s">
        <v>12</v>
      </c>
      <c r="F27" s="52">
        <v>140</v>
      </c>
      <c r="G27" s="37">
        <v>36.950000000000003</v>
      </c>
      <c r="H27" s="50">
        <f t="shared" si="4"/>
        <v>5173</v>
      </c>
    </row>
    <row r="28" spans="1:8" s="53" customFormat="1" ht="18.75" customHeight="1" x14ac:dyDescent="0.25">
      <c r="A28" s="35" t="s">
        <v>27</v>
      </c>
      <c r="B28" s="35">
        <v>101964</v>
      </c>
      <c r="C28" s="63" t="s">
        <v>45</v>
      </c>
      <c r="D28" s="49" t="s">
        <v>153</v>
      </c>
      <c r="E28" s="54" t="s">
        <v>12</v>
      </c>
      <c r="F28" s="52">
        <v>14</v>
      </c>
      <c r="G28" s="37">
        <v>130.88</v>
      </c>
      <c r="H28" s="50">
        <f t="shared" si="4"/>
        <v>1832.32</v>
      </c>
    </row>
    <row r="29" spans="1:8" s="48" customFormat="1" ht="17.25" customHeight="1" x14ac:dyDescent="0.25">
      <c r="A29" s="35" t="s">
        <v>27</v>
      </c>
      <c r="B29" s="35">
        <v>92446</v>
      </c>
      <c r="C29" s="63" t="s">
        <v>59</v>
      </c>
      <c r="D29" s="49" t="s">
        <v>154</v>
      </c>
      <c r="E29" s="54" t="s">
        <v>12</v>
      </c>
      <c r="F29" s="52">
        <v>14</v>
      </c>
      <c r="G29" s="37">
        <v>235.99</v>
      </c>
      <c r="H29" s="50">
        <f t="shared" si="4"/>
        <v>3303.86</v>
      </c>
    </row>
    <row r="30" spans="1:8" s="48" customFormat="1" ht="21" customHeight="1" x14ac:dyDescent="0.25">
      <c r="A30" s="42" t="s">
        <v>27</v>
      </c>
      <c r="B30" s="286">
        <v>92546</v>
      </c>
      <c r="C30" s="63" t="s">
        <v>155</v>
      </c>
      <c r="D30" s="65" t="s">
        <v>303</v>
      </c>
      <c r="E30" s="115" t="s">
        <v>132</v>
      </c>
      <c r="F30" s="66">
        <v>5</v>
      </c>
      <c r="G30" s="47">
        <v>982.74</v>
      </c>
      <c r="H30" s="46">
        <f t="shared" si="4"/>
        <v>4913.7</v>
      </c>
    </row>
    <row r="31" spans="1:8" s="48" customFormat="1" ht="15" customHeight="1" x14ac:dyDescent="0.25">
      <c r="A31" s="35" t="s">
        <v>27</v>
      </c>
      <c r="B31" s="35">
        <v>94219</v>
      </c>
      <c r="C31" s="63" t="s">
        <v>156</v>
      </c>
      <c r="D31" s="64" t="s">
        <v>160</v>
      </c>
      <c r="E31" s="54" t="s">
        <v>19</v>
      </c>
      <c r="F31" s="52">
        <v>16</v>
      </c>
      <c r="G31" s="37">
        <v>33.049999999999997</v>
      </c>
      <c r="H31" s="50">
        <f t="shared" si="4"/>
        <v>528.79999999999995</v>
      </c>
    </row>
    <row r="32" spans="1:8" s="48" customFormat="1" ht="14.25" customHeight="1" x14ac:dyDescent="0.25">
      <c r="A32" s="35" t="s">
        <v>27</v>
      </c>
      <c r="B32" s="35">
        <v>94204</v>
      </c>
      <c r="C32" s="63" t="s">
        <v>157</v>
      </c>
      <c r="D32" s="49" t="s">
        <v>159</v>
      </c>
      <c r="E32" s="54" t="s">
        <v>12</v>
      </c>
      <c r="F32" s="52">
        <v>64</v>
      </c>
      <c r="G32" s="37">
        <v>68.33</v>
      </c>
      <c r="H32" s="50">
        <f t="shared" si="4"/>
        <v>4373.12</v>
      </c>
    </row>
    <row r="33" spans="1:8" s="53" customFormat="1" ht="15.75" customHeight="1" x14ac:dyDescent="0.25">
      <c r="A33" s="35" t="s">
        <v>27</v>
      </c>
      <c r="B33" s="35">
        <v>92540</v>
      </c>
      <c r="C33" s="35" t="s">
        <v>158</v>
      </c>
      <c r="D33" s="84" t="s">
        <v>162</v>
      </c>
      <c r="E33" s="54" t="s">
        <v>12</v>
      </c>
      <c r="F33" s="52">
        <v>64</v>
      </c>
      <c r="G33" s="37">
        <v>68.260000000000005</v>
      </c>
      <c r="H33" s="50">
        <f t="shared" si="4"/>
        <v>4368.6400000000003</v>
      </c>
    </row>
    <row r="34" spans="1:8" s="48" customFormat="1" ht="18.75" customHeight="1" x14ac:dyDescent="0.25">
      <c r="A34" s="42" t="s">
        <v>27</v>
      </c>
      <c r="B34" s="42">
        <v>87251</v>
      </c>
      <c r="C34" s="35" t="s">
        <v>161</v>
      </c>
      <c r="D34" s="96" t="s">
        <v>167</v>
      </c>
      <c r="E34" s="117" t="s">
        <v>12</v>
      </c>
      <c r="F34" s="66">
        <v>25</v>
      </c>
      <c r="G34" s="47">
        <v>39.42</v>
      </c>
      <c r="H34" s="46">
        <f t="shared" si="4"/>
        <v>985.5</v>
      </c>
    </row>
    <row r="35" spans="1:8" s="48" customFormat="1" ht="26.25" customHeight="1" x14ac:dyDescent="0.25">
      <c r="A35" s="35" t="s">
        <v>27</v>
      </c>
      <c r="B35" s="35">
        <v>87267</v>
      </c>
      <c r="C35" s="35" t="s">
        <v>163</v>
      </c>
      <c r="D35" s="72" t="s">
        <v>168</v>
      </c>
      <c r="E35" s="54" t="s">
        <v>12</v>
      </c>
      <c r="F35" s="52">
        <v>35</v>
      </c>
      <c r="G35" s="37">
        <v>55.9</v>
      </c>
      <c r="H35" s="50">
        <f t="shared" si="4"/>
        <v>1956.5</v>
      </c>
    </row>
    <row r="36" spans="1:8" s="48" customFormat="1" ht="30" customHeight="1" x14ac:dyDescent="0.25">
      <c r="A36" s="35" t="s">
        <v>27</v>
      </c>
      <c r="B36" s="35">
        <v>90844</v>
      </c>
      <c r="C36" s="35" t="s">
        <v>164</v>
      </c>
      <c r="D36" s="72" t="s">
        <v>226</v>
      </c>
      <c r="E36" s="115" t="s">
        <v>132</v>
      </c>
      <c r="F36" s="52">
        <v>3</v>
      </c>
      <c r="G36" s="37">
        <v>860.55</v>
      </c>
      <c r="H36" s="50">
        <f t="shared" si="4"/>
        <v>2581.6499999999996</v>
      </c>
    </row>
    <row r="37" spans="1:8" s="48" customFormat="1" ht="18" customHeight="1" x14ac:dyDescent="0.25">
      <c r="A37" s="35" t="s">
        <v>27</v>
      </c>
      <c r="B37" s="35">
        <v>94559</v>
      </c>
      <c r="C37" s="35" t="s">
        <v>165</v>
      </c>
      <c r="D37" s="97" t="s">
        <v>169</v>
      </c>
      <c r="E37" s="54" t="s">
        <v>12</v>
      </c>
      <c r="F37" s="52">
        <v>2</v>
      </c>
      <c r="G37" s="37">
        <v>578.63</v>
      </c>
      <c r="H37" s="50">
        <f t="shared" si="4"/>
        <v>1157.26</v>
      </c>
    </row>
    <row r="38" spans="1:8" s="48" customFormat="1" ht="15" customHeight="1" x14ac:dyDescent="0.25">
      <c r="A38" s="35" t="s">
        <v>27</v>
      </c>
      <c r="B38" s="35">
        <v>93191</v>
      </c>
      <c r="C38" s="77" t="s">
        <v>166</v>
      </c>
      <c r="D38" s="55" t="s">
        <v>292</v>
      </c>
      <c r="E38" s="54" t="s">
        <v>19</v>
      </c>
      <c r="F38" s="52">
        <v>25</v>
      </c>
      <c r="G38" s="37">
        <v>37.909999999999997</v>
      </c>
      <c r="H38" s="50">
        <f t="shared" si="4"/>
        <v>947.74999999999989</v>
      </c>
    </row>
    <row r="39" spans="1:8" s="48" customFormat="1" ht="27.75" customHeight="1" thickBot="1" x14ac:dyDescent="0.3">
      <c r="A39" s="77" t="s">
        <v>27</v>
      </c>
      <c r="B39" s="77">
        <v>98110</v>
      </c>
      <c r="C39" s="77" t="s">
        <v>197</v>
      </c>
      <c r="D39" s="98" t="s">
        <v>198</v>
      </c>
      <c r="E39" s="115" t="s">
        <v>132</v>
      </c>
      <c r="F39" s="52">
        <v>7</v>
      </c>
      <c r="G39" s="37">
        <v>474.68</v>
      </c>
      <c r="H39" s="50">
        <f t="shared" si="4"/>
        <v>3322.76</v>
      </c>
    </row>
    <row r="40" spans="1:8" ht="15.75" thickBot="1" x14ac:dyDescent="0.3">
      <c r="A40" s="180"/>
      <c r="B40" s="181"/>
      <c r="C40" s="85" t="s">
        <v>18</v>
      </c>
      <c r="D40" s="75" t="s">
        <v>65</v>
      </c>
      <c r="E40" s="182"/>
      <c r="F40" s="183"/>
      <c r="G40" s="181"/>
      <c r="H40" s="101">
        <f>SUM(H41:H59)</f>
        <v>23507.989999999994</v>
      </c>
    </row>
    <row r="41" spans="1:8" s="3" customFormat="1" ht="26.25" customHeight="1" x14ac:dyDescent="0.25">
      <c r="A41" s="76" t="s">
        <v>27</v>
      </c>
      <c r="B41" s="76">
        <v>97592</v>
      </c>
      <c r="C41" s="77" t="s">
        <v>32</v>
      </c>
      <c r="D41" s="92" t="s">
        <v>185</v>
      </c>
      <c r="E41" s="115" t="s">
        <v>132</v>
      </c>
      <c r="F41" s="73">
        <v>9</v>
      </c>
      <c r="G41" s="93">
        <v>39.29</v>
      </c>
      <c r="H41" s="78">
        <f t="shared" ref="H41:H49" si="5">G41*F41</f>
        <v>353.61</v>
      </c>
    </row>
    <row r="42" spans="1:8" s="94" customFormat="1" ht="26.25" customHeight="1" x14ac:dyDescent="0.25">
      <c r="A42" s="35" t="s">
        <v>27</v>
      </c>
      <c r="B42" s="35">
        <v>101876</v>
      </c>
      <c r="C42" s="35" t="s">
        <v>33</v>
      </c>
      <c r="D42" s="64" t="s">
        <v>186</v>
      </c>
      <c r="E42" s="115" t="s">
        <v>132</v>
      </c>
      <c r="F42" s="52">
        <v>1</v>
      </c>
      <c r="G42" s="37">
        <v>53.28</v>
      </c>
      <c r="H42" s="50">
        <f t="shared" si="5"/>
        <v>53.28</v>
      </c>
    </row>
    <row r="43" spans="1:8" s="3" customFormat="1" ht="26.25" customHeight="1" x14ac:dyDescent="0.25">
      <c r="A43" s="42" t="s">
        <v>27</v>
      </c>
      <c r="B43" s="42">
        <v>93673</v>
      </c>
      <c r="C43" s="76" t="s">
        <v>34</v>
      </c>
      <c r="D43" s="90" t="s">
        <v>187</v>
      </c>
      <c r="E43" s="115" t="s">
        <v>132</v>
      </c>
      <c r="F43" s="66">
        <v>2</v>
      </c>
      <c r="G43" s="47">
        <v>83.05</v>
      </c>
      <c r="H43" s="46">
        <f t="shared" si="5"/>
        <v>166.1</v>
      </c>
    </row>
    <row r="44" spans="1:8" s="3" customFormat="1" ht="26.25" customHeight="1" x14ac:dyDescent="0.25">
      <c r="A44" s="42" t="s">
        <v>27</v>
      </c>
      <c r="B44" s="35">
        <v>93665</v>
      </c>
      <c r="C44" s="77" t="s">
        <v>43</v>
      </c>
      <c r="D44" s="84" t="s">
        <v>188</v>
      </c>
      <c r="E44" s="115" t="s">
        <v>132</v>
      </c>
      <c r="F44" s="52">
        <v>2</v>
      </c>
      <c r="G44" s="47">
        <v>56.88</v>
      </c>
      <c r="H44" s="46">
        <f t="shared" si="5"/>
        <v>113.76</v>
      </c>
    </row>
    <row r="45" spans="1:8" s="3" customFormat="1" ht="26.25" customHeight="1" x14ac:dyDescent="0.25">
      <c r="A45" s="42" t="s">
        <v>27</v>
      </c>
      <c r="B45" s="35">
        <v>93663</v>
      </c>
      <c r="C45" s="77" t="s">
        <v>171</v>
      </c>
      <c r="D45" s="84" t="s">
        <v>189</v>
      </c>
      <c r="E45" s="115" t="s">
        <v>132</v>
      </c>
      <c r="F45" s="52">
        <v>2</v>
      </c>
      <c r="G45" s="47">
        <v>50.47</v>
      </c>
      <c r="H45" s="46">
        <f t="shared" si="5"/>
        <v>100.94</v>
      </c>
    </row>
    <row r="46" spans="1:8" s="3" customFormat="1" ht="26.25" customHeight="1" x14ac:dyDescent="0.25">
      <c r="A46" s="42" t="s">
        <v>27</v>
      </c>
      <c r="B46" s="79">
        <v>91957</v>
      </c>
      <c r="C46" s="77" t="s">
        <v>172</v>
      </c>
      <c r="D46" s="80" t="s">
        <v>67</v>
      </c>
      <c r="E46" s="115" t="s">
        <v>132</v>
      </c>
      <c r="F46" s="52">
        <v>5</v>
      </c>
      <c r="G46" s="47">
        <v>42.85</v>
      </c>
      <c r="H46" s="46">
        <f t="shared" si="5"/>
        <v>214.25</v>
      </c>
    </row>
    <row r="47" spans="1:8" s="3" customFormat="1" ht="26.25" customHeight="1" x14ac:dyDescent="0.25">
      <c r="A47" s="42" t="s">
        <v>27</v>
      </c>
      <c r="B47" s="79">
        <v>92000</v>
      </c>
      <c r="C47" s="77" t="s">
        <v>173</v>
      </c>
      <c r="D47" s="81" t="s">
        <v>195</v>
      </c>
      <c r="E47" s="115" t="s">
        <v>132</v>
      </c>
      <c r="F47" s="52">
        <v>3</v>
      </c>
      <c r="G47" s="47">
        <v>24.85</v>
      </c>
      <c r="H47" s="46">
        <f t="shared" si="5"/>
        <v>74.550000000000011</v>
      </c>
    </row>
    <row r="48" spans="1:8" s="3" customFormat="1" ht="26.25" customHeight="1" x14ac:dyDescent="0.25">
      <c r="A48" s="42" t="s">
        <v>27</v>
      </c>
      <c r="B48" s="79">
        <v>91993</v>
      </c>
      <c r="C48" s="77" t="s">
        <v>174</v>
      </c>
      <c r="D48" s="81" t="s">
        <v>196</v>
      </c>
      <c r="E48" s="115" t="s">
        <v>132</v>
      </c>
      <c r="F48" s="52">
        <v>2</v>
      </c>
      <c r="G48" s="47">
        <v>38.909999999999997</v>
      </c>
      <c r="H48" s="46">
        <f t="shared" si="5"/>
        <v>77.819999999999993</v>
      </c>
    </row>
    <row r="49" spans="1:9" s="3" customFormat="1" ht="26.25" customHeight="1" x14ac:dyDescent="0.25">
      <c r="A49" s="42" t="s">
        <v>27</v>
      </c>
      <c r="B49" s="79">
        <v>91926</v>
      </c>
      <c r="C49" s="77" t="s">
        <v>175</v>
      </c>
      <c r="D49" s="69" t="s">
        <v>68</v>
      </c>
      <c r="E49" s="35" t="s">
        <v>19</v>
      </c>
      <c r="F49" s="52">
        <v>500</v>
      </c>
      <c r="G49" s="47">
        <v>3.71</v>
      </c>
      <c r="H49" s="46">
        <f t="shared" si="5"/>
        <v>1855</v>
      </c>
      <c r="I49" s="118"/>
    </row>
    <row r="50" spans="1:9" s="3" customFormat="1" ht="26.25" customHeight="1" x14ac:dyDescent="0.25">
      <c r="A50" s="42" t="s">
        <v>27</v>
      </c>
      <c r="B50" s="35">
        <v>91933</v>
      </c>
      <c r="C50" s="77" t="s">
        <v>176</v>
      </c>
      <c r="D50" s="69" t="s">
        <v>190</v>
      </c>
      <c r="E50" s="35" t="s">
        <v>19</v>
      </c>
      <c r="F50" s="52">
        <v>200</v>
      </c>
      <c r="G50" s="47">
        <v>14.29</v>
      </c>
      <c r="H50" s="46">
        <f t="shared" ref="H50:H51" si="6">G50*F50</f>
        <v>2858</v>
      </c>
    </row>
    <row r="51" spans="1:9" s="3" customFormat="1" ht="26.25" customHeight="1" x14ac:dyDescent="0.25">
      <c r="A51" s="42" t="s">
        <v>27</v>
      </c>
      <c r="B51" s="35">
        <v>91934</v>
      </c>
      <c r="C51" s="77" t="s">
        <v>177</v>
      </c>
      <c r="D51" s="69" t="s">
        <v>69</v>
      </c>
      <c r="E51" s="35" t="s">
        <v>19</v>
      </c>
      <c r="F51" s="52">
        <v>100</v>
      </c>
      <c r="G51" s="47">
        <v>16.489999999999998</v>
      </c>
      <c r="H51" s="46">
        <f t="shared" si="6"/>
        <v>1648.9999999999998</v>
      </c>
    </row>
    <row r="52" spans="1:9" s="3" customFormat="1" ht="26.25" customHeight="1" x14ac:dyDescent="0.25">
      <c r="A52" s="42" t="s">
        <v>27</v>
      </c>
      <c r="B52" s="79">
        <v>91834</v>
      </c>
      <c r="C52" s="77" t="s">
        <v>178</v>
      </c>
      <c r="D52" s="88" t="s">
        <v>70</v>
      </c>
      <c r="E52" s="35" t="s">
        <v>19</v>
      </c>
      <c r="F52" s="52">
        <v>100</v>
      </c>
      <c r="G52" s="47">
        <v>7.32</v>
      </c>
      <c r="H52" s="46">
        <f>G52*F52</f>
        <v>732</v>
      </c>
    </row>
    <row r="53" spans="1:9" s="3" customFormat="1" ht="26.25" customHeight="1" x14ac:dyDescent="0.25">
      <c r="A53" s="35" t="s">
        <v>27</v>
      </c>
      <c r="B53" s="82">
        <v>91836</v>
      </c>
      <c r="C53" s="77" t="s">
        <v>179</v>
      </c>
      <c r="D53" s="88" t="s">
        <v>71</v>
      </c>
      <c r="E53" s="57" t="s">
        <v>19</v>
      </c>
      <c r="F53" s="57">
        <v>200</v>
      </c>
      <c r="G53" s="71">
        <v>9.33</v>
      </c>
      <c r="H53" s="70">
        <f>G53*F53</f>
        <v>1866</v>
      </c>
    </row>
    <row r="54" spans="1:9" s="278" customFormat="1" ht="26.25" customHeight="1" x14ac:dyDescent="0.25">
      <c r="A54" s="138" t="s">
        <v>27</v>
      </c>
      <c r="B54" s="279">
        <v>5051</v>
      </c>
      <c r="C54" s="138" t="s">
        <v>180</v>
      </c>
      <c r="D54" s="280" t="s">
        <v>269</v>
      </c>
      <c r="E54" s="275" t="s">
        <v>58</v>
      </c>
      <c r="F54" s="275">
        <v>2</v>
      </c>
      <c r="G54" s="276">
        <v>1529.95</v>
      </c>
      <c r="H54" s="276">
        <f>G54*F54</f>
        <v>3059.9</v>
      </c>
      <c r="I54" s="277"/>
    </row>
    <row r="55" spans="1:9" s="121" customFormat="1" ht="26.25" customHeight="1" x14ac:dyDescent="0.25">
      <c r="A55" s="113" t="s">
        <v>124</v>
      </c>
      <c r="B55" s="122" t="s">
        <v>191</v>
      </c>
      <c r="C55" s="119" t="s">
        <v>181</v>
      </c>
      <c r="D55" s="123" t="s">
        <v>192</v>
      </c>
      <c r="E55" s="275" t="s">
        <v>58</v>
      </c>
      <c r="F55" s="116">
        <v>2</v>
      </c>
      <c r="G55" s="87">
        <v>1134.81</v>
      </c>
      <c r="H55" s="124">
        <f>G55*F55</f>
        <v>2269.62</v>
      </c>
    </row>
    <row r="56" spans="1:9" s="121" customFormat="1" ht="26.25" customHeight="1" x14ac:dyDescent="0.25">
      <c r="A56" s="113" t="s">
        <v>272</v>
      </c>
      <c r="B56" s="283">
        <v>0</v>
      </c>
      <c r="C56" s="77" t="s">
        <v>182</v>
      </c>
      <c r="D56" s="281" t="s">
        <v>270</v>
      </c>
      <c r="E56" s="275" t="s">
        <v>58</v>
      </c>
      <c r="F56" s="116">
        <v>4</v>
      </c>
      <c r="G56" s="87">
        <v>1859.85</v>
      </c>
      <c r="H56" s="124">
        <f>G56*F56</f>
        <v>7439.4</v>
      </c>
    </row>
    <row r="57" spans="1:9" s="3" customFormat="1" ht="22.5" customHeight="1" x14ac:dyDescent="0.25">
      <c r="A57" s="33" t="s">
        <v>124</v>
      </c>
      <c r="B57" s="34" t="s">
        <v>193</v>
      </c>
      <c r="C57" s="35" t="s">
        <v>183</v>
      </c>
      <c r="D57" s="51" t="s">
        <v>194</v>
      </c>
      <c r="E57" s="275" t="s">
        <v>58</v>
      </c>
      <c r="F57" s="36">
        <v>8</v>
      </c>
      <c r="G57" s="87">
        <v>42.24</v>
      </c>
      <c r="H57" s="50">
        <f t="shared" ref="H57" si="7">G57*F57</f>
        <v>337.92</v>
      </c>
    </row>
    <row r="58" spans="1:9" s="53" customFormat="1" ht="26.25" customHeight="1" x14ac:dyDescent="0.25">
      <c r="A58" s="33" t="s">
        <v>27</v>
      </c>
      <c r="B58" s="35">
        <v>90456</v>
      </c>
      <c r="C58" s="35" t="s">
        <v>184</v>
      </c>
      <c r="D58" s="62" t="s">
        <v>224</v>
      </c>
      <c r="E58" s="275" t="s">
        <v>58</v>
      </c>
      <c r="F58" s="36">
        <v>4</v>
      </c>
      <c r="G58" s="87">
        <v>4.1399999999999997</v>
      </c>
      <c r="H58" s="50">
        <f t="shared" ref="H58" si="8">G58*F58</f>
        <v>16.559999999999999</v>
      </c>
    </row>
    <row r="59" spans="1:9" s="53" customFormat="1" ht="26.25" customHeight="1" thickBot="1" x14ac:dyDescent="0.3">
      <c r="A59" s="33" t="s">
        <v>27</v>
      </c>
      <c r="B59" s="48">
        <v>93128</v>
      </c>
      <c r="C59" s="35" t="s">
        <v>271</v>
      </c>
      <c r="D59" s="92" t="s">
        <v>225</v>
      </c>
      <c r="E59" s="275" t="s">
        <v>58</v>
      </c>
      <c r="F59" s="36">
        <v>2</v>
      </c>
      <c r="G59" s="87">
        <v>135.13999999999999</v>
      </c>
      <c r="H59" s="50">
        <f t="shared" ref="H59" si="9">G59*F59</f>
        <v>270.27999999999997</v>
      </c>
    </row>
    <row r="60" spans="1:9" s="3" customFormat="1" ht="15.75" customHeight="1" thickBot="1" x14ac:dyDescent="0.3">
      <c r="A60" s="175"/>
      <c r="B60" s="179"/>
      <c r="C60" s="282" t="s">
        <v>21</v>
      </c>
      <c r="D60" s="125" t="s">
        <v>170</v>
      </c>
      <c r="E60" s="176"/>
      <c r="F60" s="184"/>
      <c r="G60" s="177"/>
      <c r="H60" s="58">
        <f>SUM(H61:H79)</f>
        <v>11175.37</v>
      </c>
    </row>
    <row r="61" spans="1:9" s="132" customFormat="1" ht="20.25" customHeight="1" x14ac:dyDescent="0.25">
      <c r="A61" s="126" t="s">
        <v>27</v>
      </c>
      <c r="B61" s="127">
        <v>95676</v>
      </c>
      <c r="C61" s="128" t="s">
        <v>22</v>
      </c>
      <c r="D61" s="129" t="s">
        <v>199</v>
      </c>
      <c r="E61" s="275" t="s">
        <v>58</v>
      </c>
      <c r="F61" s="130">
        <v>1</v>
      </c>
      <c r="G61" s="47">
        <v>70.05</v>
      </c>
      <c r="H61" s="47">
        <f t="shared" ref="H61:H75" si="10">G61*F61</f>
        <v>70.05</v>
      </c>
      <c r="I61" s="131"/>
    </row>
    <row r="62" spans="1:9" s="132" customFormat="1" ht="20.25" customHeight="1" x14ac:dyDescent="0.25">
      <c r="A62" s="127" t="s">
        <v>27</v>
      </c>
      <c r="B62" s="113">
        <v>95675</v>
      </c>
      <c r="C62" s="128" t="s">
        <v>24</v>
      </c>
      <c r="D62" s="133" t="s">
        <v>72</v>
      </c>
      <c r="E62" s="275" t="s">
        <v>58</v>
      </c>
      <c r="F62" s="130">
        <v>1</v>
      </c>
      <c r="G62" s="47">
        <v>135.6</v>
      </c>
      <c r="H62" s="47">
        <f t="shared" si="10"/>
        <v>135.6</v>
      </c>
    </row>
    <row r="63" spans="1:9" s="132" customFormat="1" ht="20.25" customHeight="1" x14ac:dyDescent="0.25">
      <c r="A63" s="113" t="s">
        <v>27</v>
      </c>
      <c r="B63" s="113">
        <v>88504</v>
      </c>
      <c r="C63" s="128" t="s">
        <v>46</v>
      </c>
      <c r="D63" s="134" t="s">
        <v>200</v>
      </c>
      <c r="E63" s="275" t="s">
        <v>58</v>
      </c>
      <c r="F63" s="135">
        <v>1</v>
      </c>
      <c r="G63" s="37">
        <v>746.96</v>
      </c>
      <c r="H63" s="37">
        <f t="shared" si="10"/>
        <v>746.96</v>
      </c>
    </row>
    <row r="64" spans="1:9" s="132" customFormat="1" ht="20.25" customHeight="1" x14ac:dyDescent="0.25">
      <c r="A64" s="113" t="s">
        <v>27</v>
      </c>
      <c r="B64" s="113">
        <v>94796</v>
      </c>
      <c r="C64" s="128" t="s">
        <v>47</v>
      </c>
      <c r="D64" s="134" t="s">
        <v>74</v>
      </c>
      <c r="E64" s="275" t="s">
        <v>58</v>
      </c>
      <c r="F64" s="135">
        <v>1</v>
      </c>
      <c r="G64" s="37">
        <v>51.99</v>
      </c>
      <c r="H64" s="37">
        <f t="shared" si="10"/>
        <v>51.99</v>
      </c>
    </row>
    <row r="65" spans="1:9" s="132" customFormat="1" ht="20.25" customHeight="1" x14ac:dyDescent="0.25">
      <c r="A65" s="127" t="s">
        <v>27</v>
      </c>
      <c r="B65" s="127">
        <v>89798</v>
      </c>
      <c r="C65" s="128" t="s">
        <v>48</v>
      </c>
      <c r="D65" s="134" t="s">
        <v>77</v>
      </c>
      <c r="E65" s="113" t="s">
        <v>19</v>
      </c>
      <c r="F65" s="135">
        <v>20</v>
      </c>
      <c r="G65" s="47">
        <v>11.87</v>
      </c>
      <c r="H65" s="47">
        <f t="shared" si="10"/>
        <v>237.39999999999998</v>
      </c>
      <c r="I65" s="136"/>
    </row>
    <row r="66" spans="1:9" s="132" customFormat="1" ht="20.25" customHeight="1" x14ac:dyDescent="0.25">
      <c r="A66" s="127" t="s">
        <v>27</v>
      </c>
      <c r="B66" s="127">
        <v>89800</v>
      </c>
      <c r="C66" s="128" t="s">
        <v>49</v>
      </c>
      <c r="D66" s="134" t="s">
        <v>78</v>
      </c>
      <c r="E66" s="113" t="s">
        <v>19</v>
      </c>
      <c r="F66" s="135">
        <v>50</v>
      </c>
      <c r="G66" s="47">
        <v>24.05</v>
      </c>
      <c r="H66" s="47">
        <f t="shared" si="10"/>
        <v>1202.5</v>
      </c>
    </row>
    <row r="67" spans="1:9" s="132" customFormat="1" ht="24.75" customHeight="1" x14ac:dyDescent="0.25">
      <c r="A67" s="127" t="s">
        <v>27</v>
      </c>
      <c r="B67" s="127">
        <v>89356</v>
      </c>
      <c r="C67" s="128" t="s">
        <v>211</v>
      </c>
      <c r="D67" s="137" t="s">
        <v>76</v>
      </c>
      <c r="E67" s="113" t="s">
        <v>19</v>
      </c>
      <c r="F67" s="135">
        <v>100</v>
      </c>
      <c r="G67" s="47">
        <v>20.77</v>
      </c>
      <c r="H67" s="47">
        <f t="shared" si="10"/>
        <v>2077</v>
      </c>
    </row>
    <row r="68" spans="1:9" s="132" customFormat="1" ht="25.5" customHeight="1" x14ac:dyDescent="0.25">
      <c r="A68" s="127" t="s">
        <v>27</v>
      </c>
      <c r="B68" s="113">
        <v>89449</v>
      </c>
      <c r="C68" s="128" t="s">
        <v>212</v>
      </c>
      <c r="D68" s="137" t="s">
        <v>201</v>
      </c>
      <c r="E68" s="113" t="s">
        <v>19</v>
      </c>
      <c r="F68" s="135">
        <v>50</v>
      </c>
      <c r="G68" s="47">
        <v>15.47</v>
      </c>
      <c r="H68" s="47">
        <f t="shared" si="10"/>
        <v>773.5</v>
      </c>
    </row>
    <row r="69" spans="1:9" s="132" customFormat="1" ht="27" customHeight="1" x14ac:dyDescent="0.25">
      <c r="A69" s="127" t="s">
        <v>27</v>
      </c>
      <c r="B69" s="127">
        <v>89985</v>
      </c>
      <c r="C69" s="128" t="s">
        <v>213</v>
      </c>
      <c r="D69" s="137" t="s">
        <v>79</v>
      </c>
      <c r="E69" s="275" t="s">
        <v>58</v>
      </c>
      <c r="F69" s="135">
        <v>2</v>
      </c>
      <c r="G69" s="47">
        <v>63.17</v>
      </c>
      <c r="H69" s="47">
        <f t="shared" si="10"/>
        <v>126.34</v>
      </c>
    </row>
    <row r="70" spans="1:9" s="132" customFormat="1" ht="21.75" customHeight="1" x14ac:dyDescent="0.25">
      <c r="A70" s="127" t="s">
        <v>27</v>
      </c>
      <c r="B70" s="127">
        <v>94492</v>
      </c>
      <c r="C70" s="128" t="s">
        <v>214</v>
      </c>
      <c r="D70" s="134" t="s">
        <v>80</v>
      </c>
      <c r="E70" s="275" t="s">
        <v>58</v>
      </c>
      <c r="F70" s="135">
        <v>1</v>
      </c>
      <c r="G70" s="47">
        <v>71.52</v>
      </c>
      <c r="H70" s="47">
        <f t="shared" si="10"/>
        <v>71.52</v>
      </c>
    </row>
    <row r="71" spans="1:9" s="132" customFormat="1" ht="25.5" customHeight="1" x14ac:dyDescent="0.25">
      <c r="A71" s="127" t="s">
        <v>27</v>
      </c>
      <c r="B71" s="127">
        <v>89482</v>
      </c>
      <c r="C71" s="128" t="s">
        <v>215</v>
      </c>
      <c r="D71" s="137" t="s">
        <v>81</v>
      </c>
      <c r="E71" s="275" t="s">
        <v>58</v>
      </c>
      <c r="F71" s="135">
        <v>5</v>
      </c>
      <c r="G71" s="47">
        <v>24.14</v>
      </c>
      <c r="H71" s="47">
        <f>G71*F71</f>
        <v>120.7</v>
      </c>
    </row>
    <row r="72" spans="1:9" s="132" customFormat="1" ht="24" customHeight="1" x14ac:dyDescent="0.25">
      <c r="A72" s="127" t="s">
        <v>27</v>
      </c>
      <c r="B72" s="138">
        <v>95471</v>
      </c>
      <c r="C72" s="128" t="s">
        <v>216</v>
      </c>
      <c r="D72" s="139" t="s">
        <v>227</v>
      </c>
      <c r="E72" s="113" t="s">
        <v>44</v>
      </c>
      <c r="F72" s="135">
        <v>2</v>
      </c>
      <c r="G72" s="47">
        <v>625.16999999999996</v>
      </c>
      <c r="H72" s="47">
        <f t="shared" si="10"/>
        <v>1250.3399999999999</v>
      </c>
      <c r="I72" s="131"/>
    </row>
    <row r="73" spans="1:9" s="121" customFormat="1" ht="24" customHeight="1" x14ac:dyDescent="0.2">
      <c r="A73" s="127" t="s">
        <v>27</v>
      </c>
      <c r="B73" s="138">
        <v>86902</v>
      </c>
      <c r="C73" s="128" t="s">
        <v>217</v>
      </c>
      <c r="D73" s="140" t="s">
        <v>228</v>
      </c>
      <c r="E73" s="113" t="s">
        <v>44</v>
      </c>
      <c r="F73" s="135">
        <v>2</v>
      </c>
      <c r="G73" s="47">
        <v>197.76</v>
      </c>
      <c r="H73" s="47">
        <f t="shared" si="10"/>
        <v>395.52</v>
      </c>
    </row>
    <row r="74" spans="1:9" s="121" customFormat="1" ht="18" customHeight="1" x14ac:dyDescent="0.25">
      <c r="A74" s="127" t="s">
        <v>27</v>
      </c>
      <c r="B74" s="127">
        <v>86906</v>
      </c>
      <c r="C74" s="128" t="s">
        <v>218</v>
      </c>
      <c r="D74" s="134" t="s">
        <v>73</v>
      </c>
      <c r="E74" s="275" t="s">
        <v>58</v>
      </c>
      <c r="F74" s="135">
        <v>2</v>
      </c>
      <c r="G74" s="47">
        <v>50.32</v>
      </c>
      <c r="H74" s="47">
        <f t="shared" si="10"/>
        <v>100.64</v>
      </c>
    </row>
    <row r="75" spans="1:9" s="9" customFormat="1" ht="18" customHeight="1" x14ac:dyDescent="0.25">
      <c r="A75" s="42" t="s">
        <v>27</v>
      </c>
      <c r="B75" s="42">
        <v>94229</v>
      </c>
      <c r="C75" s="83" t="s">
        <v>219</v>
      </c>
      <c r="D75" s="88" t="s">
        <v>75</v>
      </c>
      <c r="E75" s="35" t="s">
        <v>19</v>
      </c>
      <c r="F75" s="95">
        <v>10</v>
      </c>
      <c r="G75" s="47">
        <v>148.63999999999999</v>
      </c>
      <c r="H75" s="46">
        <f t="shared" si="10"/>
        <v>1486.3999999999999</v>
      </c>
    </row>
    <row r="76" spans="1:9" s="132" customFormat="1" ht="18" customHeight="1" x14ac:dyDescent="0.25">
      <c r="A76" s="127" t="s">
        <v>27</v>
      </c>
      <c r="B76" s="113">
        <v>86883</v>
      </c>
      <c r="C76" s="128" t="s">
        <v>220</v>
      </c>
      <c r="D76" s="141" t="s">
        <v>202</v>
      </c>
      <c r="E76" s="275" t="s">
        <v>58</v>
      </c>
      <c r="F76" s="142">
        <v>2</v>
      </c>
      <c r="G76" s="47">
        <v>11.78</v>
      </c>
      <c r="H76" s="47">
        <f t="shared" ref="H76:H78" si="11">G76*F76</f>
        <v>23.56</v>
      </c>
    </row>
    <row r="77" spans="1:9" s="132" customFormat="1" ht="18" customHeight="1" x14ac:dyDescent="0.25">
      <c r="A77" s="127" t="s">
        <v>27</v>
      </c>
      <c r="B77" s="113">
        <v>86878</v>
      </c>
      <c r="C77" s="128" t="s">
        <v>221</v>
      </c>
      <c r="D77" s="141" t="s">
        <v>203</v>
      </c>
      <c r="E77" s="275" t="s">
        <v>58</v>
      </c>
      <c r="F77" s="142">
        <v>2</v>
      </c>
      <c r="G77" s="47">
        <v>49.21</v>
      </c>
      <c r="H77" s="47">
        <f t="shared" si="11"/>
        <v>98.42</v>
      </c>
    </row>
    <row r="78" spans="1:9" s="132" customFormat="1" ht="30.75" customHeight="1" x14ac:dyDescent="0.25">
      <c r="A78" s="127" t="s">
        <v>27</v>
      </c>
      <c r="B78" s="113">
        <v>99635</v>
      </c>
      <c r="C78" s="128" t="s">
        <v>222</v>
      </c>
      <c r="D78" s="141" t="s">
        <v>204</v>
      </c>
      <c r="E78" s="275" t="s">
        <v>58</v>
      </c>
      <c r="F78" s="142">
        <v>2</v>
      </c>
      <c r="G78" s="47">
        <v>278.83999999999997</v>
      </c>
      <c r="H78" s="47">
        <f t="shared" si="11"/>
        <v>557.67999999999995</v>
      </c>
    </row>
    <row r="79" spans="1:9" s="9" customFormat="1" ht="47.25" customHeight="1" thickBot="1" x14ac:dyDescent="0.25">
      <c r="A79" s="42" t="s">
        <v>27</v>
      </c>
      <c r="B79" s="60">
        <v>91790</v>
      </c>
      <c r="C79" s="77" t="s">
        <v>229</v>
      </c>
      <c r="D79" s="67" t="s">
        <v>231</v>
      </c>
      <c r="E79" s="35" t="s">
        <v>230</v>
      </c>
      <c r="F79" s="52">
        <v>25</v>
      </c>
      <c r="G79" s="37">
        <v>65.97</v>
      </c>
      <c r="H79" s="46">
        <f t="shared" ref="H79" si="12">G79*F79</f>
        <v>1649.25</v>
      </c>
    </row>
    <row r="80" spans="1:9" ht="15.75" thickBot="1" x14ac:dyDescent="0.3">
      <c r="A80" s="180"/>
      <c r="B80" s="183"/>
      <c r="C80" s="85" t="s">
        <v>23</v>
      </c>
      <c r="D80" s="75" t="s">
        <v>54</v>
      </c>
      <c r="E80" s="185"/>
      <c r="F80" s="185"/>
      <c r="G80" s="182"/>
      <c r="H80" s="101">
        <f>SUM(H81:H85)</f>
        <v>13589.32</v>
      </c>
    </row>
    <row r="81" spans="1:8" s="2" customFormat="1" ht="17.25" customHeight="1" x14ac:dyDescent="0.2">
      <c r="A81" s="42" t="s">
        <v>27</v>
      </c>
      <c r="B81" s="42">
        <v>88487</v>
      </c>
      <c r="C81" s="42" t="s">
        <v>35</v>
      </c>
      <c r="D81" s="91" t="s">
        <v>63</v>
      </c>
      <c r="E81" s="117" t="s">
        <v>12</v>
      </c>
      <c r="F81" s="66">
        <v>100</v>
      </c>
      <c r="G81" s="47">
        <v>10.85</v>
      </c>
      <c r="H81" s="46">
        <f>G81*F81</f>
        <v>1085</v>
      </c>
    </row>
    <row r="82" spans="1:8" s="2" customFormat="1" ht="14.25" customHeight="1" x14ac:dyDescent="0.2">
      <c r="A82" s="35" t="s">
        <v>27</v>
      </c>
      <c r="B82" s="35">
        <v>100734</v>
      </c>
      <c r="C82" s="42" t="s">
        <v>50</v>
      </c>
      <c r="D82" s="88" t="s">
        <v>64</v>
      </c>
      <c r="E82" s="56" t="s">
        <v>12</v>
      </c>
      <c r="F82" s="57">
        <v>20</v>
      </c>
      <c r="G82" s="71">
        <v>14.77</v>
      </c>
      <c r="H82" s="46">
        <f t="shared" ref="H82:H85" si="13">G82*F82</f>
        <v>295.39999999999998</v>
      </c>
    </row>
    <row r="83" spans="1:8" s="2" customFormat="1" ht="14.25" customHeight="1" x14ac:dyDescent="0.2">
      <c r="A83" s="35" t="s">
        <v>27</v>
      </c>
      <c r="B83" s="35" t="s">
        <v>208</v>
      </c>
      <c r="C83" s="42" t="s">
        <v>51</v>
      </c>
      <c r="D83" s="62" t="s">
        <v>209</v>
      </c>
      <c r="E83" s="56" t="s">
        <v>12</v>
      </c>
      <c r="F83" s="57">
        <v>604</v>
      </c>
      <c r="G83" s="71">
        <v>17.48</v>
      </c>
      <c r="H83" s="46">
        <f t="shared" si="13"/>
        <v>10557.92</v>
      </c>
    </row>
    <row r="84" spans="1:8" s="2" customFormat="1" ht="14.25" customHeight="1" x14ac:dyDescent="0.2">
      <c r="A84" s="35" t="s">
        <v>27</v>
      </c>
      <c r="B84" s="35">
        <v>102215</v>
      </c>
      <c r="C84" s="42" t="s">
        <v>52</v>
      </c>
      <c r="D84" s="62" t="s">
        <v>210</v>
      </c>
      <c r="E84" s="56" t="s">
        <v>12</v>
      </c>
      <c r="F84" s="57">
        <v>50</v>
      </c>
      <c r="G84" s="71">
        <v>17.36</v>
      </c>
      <c r="H84" s="46">
        <f t="shared" si="13"/>
        <v>868</v>
      </c>
    </row>
    <row r="85" spans="1:8" s="2" customFormat="1" ht="14.25" customHeight="1" thickBot="1" x14ac:dyDescent="0.25">
      <c r="A85" s="286" t="s">
        <v>124</v>
      </c>
      <c r="B85" s="287" t="s">
        <v>275</v>
      </c>
      <c r="C85" s="286" t="s">
        <v>51</v>
      </c>
      <c r="D85" s="288" t="s">
        <v>276</v>
      </c>
      <c r="E85" s="286" t="s">
        <v>19</v>
      </c>
      <c r="F85" s="289">
        <v>300</v>
      </c>
      <c r="G85" s="290">
        <v>2.61</v>
      </c>
      <c r="H85" s="46">
        <f t="shared" si="13"/>
        <v>783</v>
      </c>
    </row>
    <row r="86" spans="1:8" ht="15.75" thickBot="1" x14ac:dyDescent="0.3">
      <c r="A86" s="165"/>
      <c r="B86" s="166"/>
      <c r="C86" s="85" t="s">
        <v>53</v>
      </c>
      <c r="D86" s="85" t="s">
        <v>206</v>
      </c>
      <c r="E86" s="167"/>
      <c r="F86" s="168"/>
      <c r="G86" s="169"/>
      <c r="H86" s="294">
        <f>SUM(H87:H97)</f>
        <v>86366.88</v>
      </c>
    </row>
    <row r="87" spans="1:8" s="145" customFormat="1" ht="26.25" customHeight="1" x14ac:dyDescent="0.25">
      <c r="A87" s="127" t="s">
        <v>27</v>
      </c>
      <c r="B87" s="127">
        <v>94990</v>
      </c>
      <c r="C87" s="127" t="s">
        <v>55</v>
      </c>
      <c r="D87" s="143" t="s">
        <v>205</v>
      </c>
      <c r="E87" s="144" t="s">
        <v>17</v>
      </c>
      <c r="F87" s="130">
        <v>75</v>
      </c>
      <c r="G87" s="47">
        <v>609.62</v>
      </c>
      <c r="H87" s="290">
        <f t="shared" ref="H87:H96" si="14">F87*G87</f>
        <v>45721.5</v>
      </c>
    </row>
    <row r="88" spans="1:8" s="121" customFormat="1" ht="18.75" customHeight="1" x14ac:dyDescent="0.25">
      <c r="A88" s="127" t="s">
        <v>61</v>
      </c>
      <c r="B88" s="127" t="s">
        <v>66</v>
      </c>
      <c r="C88" s="127" t="s">
        <v>56</v>
      </c>
      <c r="D88" s="134" t="s">
        <v>207</v>
      </c>
      <c r="E88" s="275" t="s">
        <v>58</v>
      </c>
      <c r="F88" s="146">
        <v>3</v>
      </c>
      <c r="G88" s="89">
        <v>696.42</v>
      </c>
      <c r="H88" s="290">
        <f t="shared" si="14"/>
        <v>2089.2599999999998</v>
      </c>
    </row>
    <row r="89" spans="1:8" s="121" customFormat="1" ht="33.75" x14ac:dyDescent="0.25">
      <c r="A89" s="113" t="s">
        <v>27</v>
      </c>
      <c r="B89" s="147">
        <v>42440</v>
      </c>
      <c r="C89" s="127" t="s">
        <v>223</v>
      </c>
      <c r="D89" s="141" t="s">
        <v>85</v>
      </c>
      <c r="E89" s="275" t="s">
        <v>58</v>
      </c>
      <c r="F89" s="120">
        <v>2</v>
      </c>
      <c r="G89" s="71">
        <v>862.04</v>
      </c>
      <c r="H89" s="290">
        <f t="shared" si="14"/>
        <v>1724.08</v>
      </c>
    </row>
    <row r="90" spans="1:8" s="3" customFormat="1" ht="30" customHeight="1" x14ac:dyDescent="0.25">
      <c r="A90" s="35" t="s">
        <v>27</v>
      </c>
      <c r="B90" s="35" t="s">
        <v>274</v>
      </c>
      <c r="C90" s="127" t="s">
        <v>57</v>
      </c>
      <c r="D90" s="84" t="s">
        <v>291</v>
      </c>
      <c r="E90" s="56" t="s">
        <v>12</v>
      </c>
      <c r="F90" s="57">
        <v>40</v>
      </c>
      <c r="G90" s="71">
        <v>170.71</v>
      </c>
      <c r="H90" s="290">
        <f t="shared" si="14"/>
        <v>6828.4000000000005</v>
      </c>
    </row>
    <row r="91" spans="1:8" s="3" customFormat="1" ht="17.25" customHeight="1" x14ac:dyDescent="0.25">
      <c r="A91" s="35" t="s">
        <v>27</v>
      </c>
      <c r="B91" s="274">
        <v>37712</v>
      </c>
      <c r="C91" s="127" t="s">
        <v>60</v>
      </c>
      <c r="D91" s="285" t="s">
        <v>302</v>
      </c>
      <c r="E91" s="56" t="s">
        <v>12</v>
      </c>
      <c r="F91" s="57">
        <v>160</v>
      </c>
      <c r="G91" s="71">
        <v>61.49</v>
      </c>
      <c r="H91" s="290">
        <f t="shared" ref="H91" si="15">F91*G91</f>
        <v>9838.4</v>
      </c>
    </row>
    <row r="92" spans="1:8" s="61" customFormat="1" ht="21.75" customHeight="1" x14ac:dyDescent="0.25">
      <c r="A92" s="286" t="s">
        <v>124</v>
      </c>
      <c r="B92" s="287" t="s">
        <v>277</v>
      </c>
      <c r="C92" s="127" t="s">
        <v>62</v>
      </c>
      <c r="D92" s="288" t="s">
        <v>278</v>
      </c>
      <c r="E92" s="286" t="s">
        <v>12</v>
      </c>
      <c r="F92" s="289">
        <v>640</v>
      </c>
      <c r="G92" s="290">
        <v>11.75</v>
      </c>
      <c r="H92" s="290">
        <f t="shared" si="14"/>
        <v>7520</v>
      </c>
    </row>
    <row r="93" spans="1:8" s="61" customFormat="1" ht="21.75" customHeight="1" x14ac:dyDescent="0.25">
      <c r="A93" s="286" t="s">
        <v>124</v>
      </c>
      <c r="B93" s="286" t="s">
        <v>279</v>
      </c>
      <c r="C93" s="127" t="s">
        <v>273</v>
      </c>
      <c r="D93" s="291" t="s">
        <v>280</v>
      </c>
      <c r="E93" s="292" t="s">
        <v>44</v>
      </c>
      <c r="F93" s="292">
        <v>2</v>
      </c>
      <c r="G93" s="293">
        <v>1130.3699999999999</v>
      </c>
      <c r="H93" s="290">
        <f t="shared" si="14"/>
        <v>2260.7399999999998</v>
      </c>
    </row>
    <row r="94" spans="1:8" s="61" customFormat="1" ht="21.75" customHeight="1" x14ac:dyDescent="0.25">
      <c r="A94" s="286" t="s">
        <v>281</v>
      </c>
      <c r="B94" s="286" t="s">
        <v>282</v>
      </c>
      <c r="C94" s="127" t="s">
        <v>287</v>
      </c>
      <c r="D94" s="291" t="s">
        <v>283</v>
      </c>
      <c r="E94" s="292" t="s">
        <v>44</v>
      </c>
      <c r="F94" s="292">
        <v>1</v>
      </c>
      <c r="G94" s="293">
        <v>3200</v>
      </c>
      <c r="H94" s="290">
        <f t="shared" si="14"/>
        <v>3200</v>
      </c>
    </row>
    <row r="95" spans="1:8" s="61" customFormat="1" ht="21.75" customHeight="1" x14ac:dyDescent="0.25">
      <c r="A95" s="286" t="s">
        <v>281</v>
      </c>
      <c r="B95" s="286" t="s">
        <v>282</v>
      </c>
      <c r="C95" s="127" t="s">
        <v>288</v>
      </c>
      <c r="D95" s="291" t="s">
        <v>284</v>
      </c>
      <c r="E95" s="292" t="s">
        <v>44</v>
      </c>
      <c r="F95" s="292">
        <v>2</v>
      </c>
      <c r="G95" s="293">
        <v>2500</v>
      </c>
      <c r="H95" s="290">
        <f t="shared" si="14"/>
        <v>5000</v>
      </c>
    </row>
    <row r="96" spans="1:8" s="3" customFormat="1" ht="21.75" customHeight="1" x14ac:dyDescent="0.25">
      <c r="A96" s="286" t="s">
        <v>124</v>
      </c>
      <c r="B96" s="286" t="s">
        <v>285</v>
      </c>
      <c r="C96" s="127" t="s">
        <v>289</v>
      </c>
      <c r="D96" s="288" t="s">
        <v>286</v>
      </c>
      <c r="E96" s="286" t="s">
        <v>19</v>
      </c>
      <c r="F96" s="289">
        <v>50</v>
      </c>
      <c r="G96" s="290">
        <v>36.130000000000003</v>
      </c>
      <c r="H96" s="290">
        <f t="shared" si="14"/>
        <v>1806.5000000000002</v>
      </c>
    </row>
    <row r="97" spans="1:8" s="3" customFormat="1" ht="21.75" customHeight="1" thickBot="1" x14ac:dyDescent="0.3">
      <c r="A97" s="286" t="s">
        <v>27</v>
      </c>
      <c r="B97" s="302">
        <v>4107</v>
      </c>
      <c r="C97" s="127" t="s">
        <v>290</v>
      </c>
      <c r="D97" s="61" t="s">
        <v>300</v>
      </c>
      <c r="E97" s="286" t="s">
        <v>301</v>
      </c>
      <c r="F97" s="289">
        <v>10</v>
      </c>
      <c r="G97" s="290">
        <v>37.799999999999997</v>
      </c>
      <c r="H97" s="290">
        <f>F97*G97</f>
        <v>378</v>
      </c>
    </row>
    <row r="98" spans="1:8" s="284" customFormat="1" ht="21.75" customHeight="1" thickBot="1" x14ac:dyDescent="0.3">
      <c r="A98" s="295" t="s">
        <v>233</v>
      </c>
      <c r="B98" s="296"/>
      <c r="C98" s="296"/>
      <c r="D98" s="296"/>
      <c r="E98" s="296"/>
      <c r="F98" s="296"/>
      <c r="G98" s="297"/>
      <c r="H98" s="298">
        <f>H86+H80+H60+H40+H18+H8</f>
        <v>203305.63999999998</v>
      </c>
    </row>
    <row r="99" spans="1:8" s="284" customFormat="1" ht="21.75" customHeight="1" thickBot="1" x14ac:dyDescent="0.3">
      <c r="A99" s="299" t="s">
        <v>234</v>
      </c>
      <c r="B99" s="300"/>
      <c r="C99" s="300"/>
      <c r="D99" s="300"/>
      <c r="E99" s="300"/>
      <c r="F99" s="301"/>
      <c r="G99" s="100">
        <v>0.23</v>
      </c>
      <c r="H99" s="298">
        <f>G99*H98</f>
        <v>46760.297200000001</v>
      </c>
    </row>
    <row r="100" spans="1:8" s="284" customFormat="1" ht="21.75" customHeight="1" thickBot="1" x14ac:dyDescent="0.3">
      <c r="A100" s="295" t="s">
        <v>235</v>
      </c>
      <c r="B100" s="296"/>
      <c r="C100" s="296"/>
      <c r="D100" s="296"/>
      <c r="E100" s="296"/>
      <c r="F100" s="296"/>
      <c r="G100" s="297"/>
      <c r="H100" s="298">
        <f>SUM(H98:H99)</f>
        <v>250065.93719999999</v>
      </c>
    </row>
    <row r="101" spans="1:8" s="10" customFormat="1" ht="12.75" customHeight="1" x14ac:dyDescent="0.2">
      <c r="G101" s="11"/>
    </row>
    <row r="102" spans="1:8" s="10" customFormat="1" ht="12.75" customHeight="1" x14ac:dyDescent="0.2">
      <c r="G102" s="11"/>
    </row>
    <row r="103" spans="1:8" s="10" customFormat="1" ht="12.75" customHeight="1" x14ac:dyDescent="0.2">
      <c r="G103" s="11"/>
    </row>
    <row r="104" spans="1:8" s="10" customFormat="1" ht="12.75" customHeight="1" x14ac:dyDescent="0.2">
      <c r="G104" s="11"/>
    </row>
    <row r="106" spans="1:8" x14ac:dyDescent="0.25">
      <c r="D106" s="12" t="s">
        <v>84</v>
      </c>
    </row>
    <row r="107" spans="1:8" x14ac:dyDescent="0.25">
      <c r="D107" s="12" t="s">
        <v>36</v>
      </c>
    </row>
    <row r="108" spans="1:8" x14ac:dyDescent="0.25">
      <c r="D108" s="12" t="s">
        <v>83</v>
      </c>
    </row>
    <row r="109" spans="1:8" x14ac:dyDescent="0.25">
      <c r="D109" s="12" t="s">
        <v>82</v>
      </c>
    </row>
  </sheetData>
  <mergeCells count="22">
    <mergeCell ref="E40:G40"/>
    <mergeCell ref="A60:B60"/>
    <mergeCell ref="E60:G60"/>
    <mergeCell ref="A98:G98"/>
    <mergeCell ref="A80:B80"/>
    <mergeCell ref="E80:G80"/>
    <mergeCell ref="A100:G100"/>
    <mergeCell ref="A99:F99"/>
    <mergeCell ref="A1:H1"/>
    <mergeCell ref="A2:H2"/>
    <mergeCell ref="A3:B6"/>
    <mergeCell ref="C3:H3"/>
    <mergeCell ref="C4:H4"/>
    <mergeCell ref="C5:H5"/>
    <mergeCell ref="C6:H6"/>
    <mergeCell ref="A86:B86"/>
    <mergeCell ref="E86:G86"/>
    <mergeCell ref="A8:B8"/>
    <mergeCell ref="E8:G8"/>
    <mergeCell ref="A18:B18"/>
    <mergeCell ref="E18:G18"/>
    <mergeCell ref="A40:B40"/>
  </mergeCells>
  <printOptions horizontalCentered="1" verticalCentered="1"/>
  <pageMargins left="0.31496062992125984" right="0.31496062992125984" top="0.39370078740157483" bottom="0.19685039370078741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opLeftCell="A4" workbookViewId="0">
      <selection activeCell="B12" sqref="B12:D12"/>
    </sheetView>
  </sheetViews>
  <sheetFormatPr defaultColWidth="32.85546875" defaultRowHeight="15" x14ac:dyDescent="0.25"/>
  <cols>
    <col min="1" max="1" width="32.28515625" customWidth="1"/>
    <col min="3" max="3" width="18.140625" customWidth="1"/>
    <col min="4" max="4" width="15.5703125" customWidth="1"/>
    <col min="250" max="250" width="32.28515625" customWidth="1"/>
    <col min="252" max="252" width="18.140625" customWidth="1"/>
    <col min="253" max="253" width="15.5703125" customWidth="1"/>
    <col min="506" max="506" width="32.28515625" customWidth="1"/>
    <col min="508" max="508" width="18.140625" customWidth="1"/>
    <col min="509" max="509" width="15.5703125" customWidth="1"/>
    <col min="762" max="762" width="32.28515625" customWidth="1"/>
    <col min="764" max="764" width="18.140625" customWidth="1"/>
    <col min="765" max="765" width="15.5703125" customWidth="1"/>
    <col min="1018" max="1018" width="32.28515625" customWidth="1"/>
    <col min="1020" max="1020" width="18.140625" customWidth="1"/>
    <col min="1021" max="1021" width="15.5703125" customWidth="1"/>
    <col min="1274" max="1274" width="32.28515625" customWidth="1"/>
    <col min="1276" max="1276" width="18.140625" customWidth="1"/>
    <col min="1277" max="1277" width="15.5703125" customWidth="1"/>
    <col min="1530" max="1530" width="32.28515625" customWidth="1"/>
    <col min="1532" max="1532" width="18.140625" customWidth="1"/>
    <col min="1533" max="1533" width="15.5703125" customWidth="1"/>
    <col min="1786" max="1786" width="32.28515625" customWidth="1"/>
    <col min="1788" max="1788" width="18.140625" customWidth="1"/>
    <col min="1789" max="1789" width="15.5703125" customWidth="1"/>
    <col min="2042" max="2042" width="32.28515625" customWidth="1"/>
    <col min="2044" max="2044" width="18.140625" customWidth="1"/>
    <col min="2045" max="2045" width="15.5703125" customWidth="1"/>
    <col min="2298" max="2298" width="32.28515625" customWidth="1"/>
    <col min="2300" max="2300" width="18.140625" customWidth="1"/>
    <col min="2301" max="2301" width="15.5703125" customWidth="1"/>
    <col min="2554" max="2554" width="32.28515625" customWidth="1"/>
    <col min="2556" max="2556" width="18.140625" customWidth="1"/>
    <col min="2557" max="2557" width="15.5703125" customWidth="1"/>
    <col min="2810" max="2810" width="32.28515625" customWidth="1"/>
    <col min="2812" max="2812" width="18.140625" customWidth="1"/>
    <col min="2813" max="2813" width="15.5703125" customWidth="1"/>
    <col min="3066" max="3066" width="32.28515625" customWidth="1"/>
    <col min="3068" max="3068" width="18.140625" customWidth="1"/>
    <col min="3069" max="3069" width="15.5703125" customWidth="1"/>
    <col min="3322" max="3322" width="32.28515625" customWidth="1"/>
    <col min="3324" max="3324" width="18.140625" customWidth="1"/>
    <col min="3325" max="3325" width="15.5703125" customWidth="1"/>
    <col min="3578" max="3578" width="32.28515625" customWidth="1"/>
    <col min="3580" max="3580" width="18.140625" customWidth="1"/>
    <col min="3581" max="3581" width="15.5703125" customWidth="1"/>
    <col min="3834" max="3834" width="32.28515625" customWidth="1"/>
    <col min="3836" max="3836" width="18.140625" customWidth="1"/>
    <col min="3837" max="3837" width="15.5703125" customWidth="1"/>
    <col min="4090" max="4090" width="32.28515625" customWidth="1"/>
    <col min="4092" max="4092" width="18.140625" customWidth="1"/>
    <col min="4093" max="4093" width="15.5703125" customWidth="1"/>
    <col min="4346" max="4346" width="32.28515625" customWidth="1"/>
    <col min="4348" max="4348" width="18.140625" customWidth="1"/>
    <col min="4349" max="4349" width="15.5703125" customWidth="1"/>
    <col min="4602" max="4602" width="32.28515625" customWidth="1"/>
    <col min="4604" max="4604" width="18.140625" customWidth="1"/>
    <col min="4605" max="4605" width="15.5703125" customWidth="1"/>
    <col min="4858" max="4858" width="32.28515625" customWidth="1"/>
    <col min="4860" max="4860" width="18.140625" customWidth="1"/>
    <col min="4861" max="4861" width="15.5703125" customWidth="1"/>
    <col min="5114" max="5114" width="32.28515625" customWidth="1"/>
    <col min="5116" max="5116" width="18.140625" customWidth="1"/>
    <col min="5117" max="5117" width="15.5703125" customWidth="1"/>
    <col min="5370" max="5370" width="32.28515625" customWidth="1"/>
    <col min="5372" max="5372" width="18.140625" customWidth="1"/>
    <col min="5373" max="5373" width="15.5703125" customWidth="1"/>
    <col min="5626" max="5626" width="32.28515625" customWidth="1"/>
    <col min="5628" max="5628" width="18.140625" customWidth="1"/>
    <col min="5629" max="5629" width="15.5703125" customWidth="1"/>
    <col min="5882" max="5882" width="32.28515625" customWidth="1"/>
    <col min="5884" max="5884" width="18.140625" customWidth="1"/>
    <col min="5885" max="5885" width="15.5703125" customWidth="1"/>
    <col min="6138" max="6138" width="32.28515625" customWidth="1"/>
    <col min="6140" max="6140" width="18.140625" customWidth="1"/>
    <col min="6141" max="6141" width="15.5703125" customWidth="1"/>
    <col min="6394" max="6394" width="32.28515625" customWidth="1"/>
    <col min="6396" max="6396" width="18.140625" customWidth="1"/>
    <col min="6397" max="6397" width="15.5703125" customWidth="1"/>
    <col min="6650" max="6650" width="32.28515625" customWidth="1"/>
    <col min="6652" max="6652" width="18.140625" customWidth="1"/>
    <col min="6653" max="6653" width="15.5703125" customWidth="1"/>
    <col min="6906" max="6906" width="32.28515625" customWidth="1"/>
    <col min="6908" max="6908" width="18.140625" customWidth="1"/>
    <col min="6909" max="6909" width="15.5703125" customWidth="1"/>
    <col min="7162" max="7162" width="32.28515625" customWidth="1"/>
    <col min="7164" max="7164" width="18.140625" customWidth="1"/>
    <col min="7165" max="7165" width="15.5703125" customWidth="1"/>
    <col min="7418" max="7418" width="32.28515625" customWidth="1"/>
    <col min="7420" max="7420" width="18.140625" customWidth="1"/>
    <col min="7421" max="7421" width="15.5703125" customWidth="1"/>
    <col min="7674" max="7674" width="32.28515625" customWidth="1"/>
    <col min="7676" max="7676" width="18.140625" customWidth="1"/>
    <col min="7677" max="7677" width="15.5703125" customWidth="1"/>
    <col min="7930" max="7930" width="32.28515625" customWidth="1"/>
    <col min="7932" max="7932" width="18.140625" customWidth="1"/>
    <col min="7933" max="7933" width="15.5703125" customWidth="1"/>
    <col min="8186" max="8186" width="32.28515625" customWidth="1"/>
    <col min="8188" max="8188" width="18.140625" customWidth="1"/>
    <col min="8189" max="8189" width="15.5703125" customWidth="1"/>
    <col min="8442" max="8442" width="32.28515625" customWidth="1"/>
    <col min="8444" max="8444" width="18.140625" customWidth="1"/>
    <col min="8445" max="8445" width="15.5703125" customWidth="1"/>
    <col min="8698" max="8698" width="32.28515625" customWidth="1"/>
    <col min="8700" max="8700" width="18.140625" customWidth="1"/>
    <col min="8701" max="8701" width="15.5703125" customWidth="1"/>
    <col min="8954" max="8954" width="32.28515625" customWidth="1"/>
    <col min="8956" max="8956" width="18.140625" customWidth="1"/>
    <col min="8957" max="8957" width="15.5703125" customWidth="1"/>
    <col min="9210" max="9210" width="32.28515625" customWidth="1"/>
    <col min="9212" max="9212" width="18.140625" customWidth="1"/>
    <col min="9213" max="9213" width="15.5703125" customWidth="1"/>
    <col min="9466" max="9466" width="32.28515625" customWidth="1"/>
    <col min="9468" max="9468" width="18.140625" customWidth="1"/>
    <col min="9469" max="9469" width="15.5703125" customWidth="1"/>
    <col min="9722" max="9722" width="32.28515625" customWidth="1"/>
    <col min="9724" max="9724" width="18.140625" customWidth="1"/>
    <col min="9725" max="9725" width="15.5703125" customWidth="1"/>
    <col min="9978" max="9978" width="32.28515625" customWidth="1"/>
    <col min="9980" max="9980" width="18.140625" customWidth="1"/>
    <col min="9981" max="9981" width="15.5703125" customWidth="1"/>
    <col min="10234" max="10234" width="32.28515625" customWidth="1"/>
    <col min="10236" max="10236" width="18.140625" customWidth="1"/>
    <col min="10237" max="10237" width="15.5703125" customWidth="1"/>
    <col min="10490" max="10490" width="32.28515625" customWidth="1"/>
    <col min="10492" max="10492" width="18.140625" customWidth="1"/>
    <col min="10493" max="10493" width="15.5703125" customWidth="1"/>
    <col min="10746" max="10746" width="32.28515625" customWidth="1"/>
    <col min="10748" max="10748" width="18.140625" customWidth="1"/>
    <col min="10749" max="10749" width="15.5703125" customWidth="1"/>
    <col min="11002" max="11002" width="32.28515625" customWidth="1"/>
    <col min="11004" max="11004" width="18.140625" customWidth="1"/>
    <col min="11005" max="11005" width="15.5703125" customWidth="1"/>
    <col min="11258" max="11258" width="32.28515625" customWidth="1"/>
    <col min="11260" max="11260" width="18.140625" customWidth="1"/>
    <col min="11261" max="11261" width="15.5703125" customWidth="1"/>
    <col min="11514" max="11514" width="32.28515625" customWidth="1"/>
    <col min="11516" max="11516" width="18.140625" customWidth="1"/>
    <col min="11517" max="11517" width="15.5703125" customWidth="1"/>
    <col min="11770" max="11770" width="32.28515625" customWidth="1"/>
    <col min="11772" max="11772" width="18.140625" customWidth="1"/>
    <col min="11773" max="11773" width="15.5703125" customWidth="1"/>
    <col min="12026" max="12026" width="32.28515625" customWidth="1"/>
    <col min="12028" max="12028" width="18.140625" customWidth="1"/>
    <col min="12029" max="12029" width="15.5703125" customWidth="1"/>
    <col min="12282" max="12282" width="32.28515625" customWidth="1"/>
    <col min="12284" max="12284" width="18.140625" customWidth="1"/>
    <col min="12285" max="12285" width="15.5703125" customWidth="1"/>
    <col min="12538" max="12538" width="32.28515625" customWidth="1"/>
    <col min="12540" max="12540" width="18.140625" customWidth="1"/>
    <col min="12541" max="12541" width="15.5703125" customWidth="1"/>
    <col min="12794" max="12794" width="32.28515625" customWidth="1"/>
    <col min="12796" max="12796" width="18.140625" customWidth="1"/>
    <col min="12797" max="12797" width="15.5703125" customWidth="1"/>
    <col min="13050" max="13050" width="32.28515625" customWidth="1"/>
    <col min="13052" max="13052" width="18.140625" customWidth="1"/>
    <col min="13053" max="13053" width="15.5703125" customWidth="1"/>
    <col min="13306" max="13306" width="32.28515625" customWidth="1"/>
    <col min="13308" max="13308" width="18.140625" customWidth="1"/>
    <col min="13309" max="13309" width="15.5703125" customWidth="1"/>
    <col min="13562" max="13562" width="32.28515625" customWidth="1"/>
    <col min="13564" max="13564" width="18.140625" customWidth="1"/>
    <col min="13565" max="13565" width="15.5703125" customWidth="1"/>
    <col min="13818" max="13818" width="32.28515625" customWidth="1"/>
    <col min="13820" max="13820" width="18.140625" customWidth="1"/>
    <col min="13821" max="13821" width="15.5703125" customWidth="1"/>
    <col min="14074" max="14074" width="32.28515625" customWidth="1"/>
    <col min="14076" max="14076" width="18.140625" customWidth="1"/>
    <col min="14077" max="14077" width="15.5703125" customWidth="1"/>
    <col min="14330" max="14330" width="32.28515625" customWidth="1"/>
    <col min="14332" max="14332" width="18.140625" customWidth="1"/>
    <col min="14333" max="14333" width="15.5703125" customWidth="1"/>
    <col min="14586" max="14586" width="32.28515625" customWidth="1"/>
    <col min="14588" max="14588" width="18.140625" customWidth="1"/>
    <col min="14589" max="14589" width="15.5703125" customWidth="1"/>
    <col min="14842" max="14842" width="32.28515625" customWidth="1"/>
    <col min="14844" max="14844" width="18.140625" customWidth="1"/>
    <col min="14845" max="14845" width="15.5703125" customWidth="1"/>
    <col min="15098" max="15098" width="32.28515625" customWidth="1"/>
    <col min="15100" max="15100" width="18.140625" customWidth="1"/>
    <col min="15101" max="15101" width="15.5703125" customWidth="1"/>
    <col min="15354" max="15354" width="32.28515625" customWidth="1"/>
    <col min="15356" max="15356" width="18.140625" customWidth="1"/>
    <col min="15357" max="15357" width="15.5703125" customWidth="1"/>
    <col min="15610" max="15610" width="32.28515625" customWidth="1"/>
    <col min="15612" max="15612" width="18.140625" customWidth="1"/>
    <col min="15613" max="15613" width="15.5703125" customWidth="1"/>
    <col min="15866" max="15866" width="32.28515625" customWidth="1"/>
    <col min="15868" max="15868" width="18.140625" customWidth="1"/>
    <col min="15869" max="15869" width="15.5703125" customWidth="1"/>
    <col min="16122" max="16122" width="32.28515625" customWidth="1"/>
    <col min="16124" max="16124" width="18.140625" customWidth="1"/>
    <col min="16125" max="16125" width="15.5703125" customWidth="1"/>
  </cols>
  <sheetData>
    <row r="1" spans="1:4" s="2" customFormat="1" ht="22.5" customHeight="1" x14ac:dyDescent="0.2">
      <c r="A1" s="214"/>
      <c r="B1" s="148" t="s">
        <v>13</v>
      </c>
      <c r="C1" s="149"/>
      <c r="D1" s="150"/>
    </row>
    <row r="2" spans="1:4" s="2" customFormat="1" ht="27" customHeight="1" x14ac:dyDescent="0.2">
      <c r="A2" s="215"/>
      <c r="B2" s="217" t="s">
        <v>14</v>
      </c>
      <c r="C2" s="218"/>
      <c r="D2" s="219"/>
    </row>
    <row r="3" spans="1:4" s="2" customFormat="1" ht="27" customHeight="1" thickBot="1" x14ac:dyDescent="0.25">
      <c r="A3" s="215"/>
      <c r="B3" s="220" t="s">
        <v>121</v>
      </c>
      <c r="C3" s="221"/>
      <c r="D3" s="222"/>
    </row>
    <row r="4" spans="1:4" s="2" customFormat="1" ht="42" customHeight="1" thickBot="1" x14ac:dyDescent="0.25">
      <c r="A4" s="216"/>
      <c r="B4" s="220" t="s">
        <v>232</v>
      </c>
      <c r="C4" s="221"/>
      <c r="D4" s="222"/>
    </row>
    <row r="5" spans="1:4" ht="27" customHeight="1" thickBot="1" x14ac:dyDescent="0.3">
      <c r="A5" s="223" t="s">
        <v>86</v>
      </c>
      <c r="B5" s="224"/>
      <c r="C5" s="224"/>
      <c r="D5" s="225"/>
    </row>
    <row r="6" spans="1:4" x14ac:dyDescent="0.25">
      <c r="A6" s="208" t="s">
        <v>87</v>
      </c>
      <c r="B6" s="208"/>
      <c r="C6" s="208"/>
      <c r="D6" s="208"/>
    </row>
    <row r="7" spans="1:4" x14ac:dyDescent="0.25">
      <c r="A7" s="13" t="s">
        <v>88</v>
      </c>
      <c r="B7" s="207">
        <v>6.5000000000000006E-3</v>
      </c>
      <c r="C7" s="207"/>
      <c r="D7" s="207"/>
    </row>
    <row r="8" spans="1:4" x14ac:dyDescent="0.25">
      <c r="A8" s="13" t="s">
        <v>89</v>
      </c>
      <c r="B8" s="207">
        <v>0.03</v>
      </c>
      <c r="C8" s="207"/>
      <c r="D8" s="207"/>
    </row>
    <row r="9" spans="1:4" x14ac:dyDescent="0.25">
      <c r="A9" s="13" t="s">
        <v>90</v>
      </c>
      <c r="B9" s="209">
        <v>0.05</v>
      </c>
      <c r="C9" s="209"/>
      <c r="D9" s="209"/>
    </row>
    <row r="10" spans="1:4" x14ac:dyDescent="0.25">
      <c r="A10" s="13" t="s">
        <v>91</v>
      </c>
      <c r="B10" s="210">
        <f>SUM(B7:B9)</f>
        <v>8.6499999999999994E-2</v>
      </c>
      <c r="C10" s="211"/>
      <c r="D10" s="212"/>
    </row>
    <row r="11" spans="1:4" ht="15" customHeight="1" x14ac:dyDescent="0.25">
      <c r="A11" s="213" t="s">
        <v>92</v>
      </c>
      <c r="B11" s="213"/>
      <c r="C11" s="213"/>
      <c r="D11" s="213"/>
    </row>
    <row r="12" spans="1:4" x14ac:dyDescent="0.25">
      <c r="A12" s="13" t="s">
        <v>93</v>
      </c>
      <c r="B12" s="207">
        <v>0.03</v>
      </c>
      <c r="C12" s="207"/>
      <c r="D12" s="207"/>
    </row>
    <row r="13" spans="1:4" x14ac:dyDescent="0.25">
      <c r="A13" s="13" t="s">
        <v>94</v>
      </c>
      <c r="B13" s="207">
        <v>8.0000000000000002E-3</v>
      </c>
      <c r="C13" s="207"/>
      <c r="D13" s="207"/>
    </row>
    <row r="14" spans="1:4" x14ac:dyDescent="0.25">
      <c r="A14" s="13" t="s">
        <v>95</v>
      </c>
      <c r="B14" s="207">
        <v>0.01</v>
      </c>
      <c r="C14" s="207"/>
      <c r="D14" s="207"/>
    </row>
    <row r="15" spans="1:4" hidden="1" x14ac:dyDescent="0.25">
      <c r="A15" s="13" t="s">
        <v>96</v>
      </c>
      <c r="B15" s="207">
        <v>0</v>
      </c>
      <c r="C15" s="207"/>
      <c r="D15" s="207"/>
    </row>
    <row r="16" spans="1:4" x14ac:dyDescent="0.25">
      <c r="A16" s="13" t="s">
        <v>97</v>
      </c>
      <c r="B16" s="207">
        <v>0.01</v>
      </c>
      <c r="C16" s="207"/>
      <c r="D16" s="207"/>
    </row>
    <row r="17" spans="1:4" x14ac:dyDescent="0.25">
      <c r="A17" s="13" t="s">
        <v>98</v>
      </c>
      <c r="B17" s="207">
        <v>6.1499999999999999E-2</v>
      </c>
      <c r="C17" s="207"/>
      <c r="D17" s="207"/>
    </row>
    <row r="18" spans="1:4" ht="15.75" thickBot="1" x14ac:dyDescent="0.3">
      <c r="A18" s="13"/>
      <c r="B18" s="198">
        <f>SUM(B12:B17)</f>
        <v>0.1195</v>
      </c>
      <c r="C18" s="198"/>
      <c r="D18" s="199"/>
    </row>
    <row r="19" spans="1:4" ht="18.75" thickBot="1" x14ac:dyDescent="0.3">
      <c r="A19" s="13"/>
      <c r="B19" s="200" t="s">
        <v>99</v>
      </c>
      <c r="C19" s="201"/>
      <c r="D19" s="14">
        <f>(((1+B12+B13+B14+B15)*(1+B16)*(1+B17))/(1-B10)-1)</f>
        <v>0.22996882320744416</v>
      </c>
    </row>
    <row r="20" spans="1:4" x14ac:dyDescent="0.25">
      <c r="A20" s="15"/>
      <c r="B20" s="16"/>
      <c r="C20" s="17"/>
      <c r="D20" s="18"/>
    </row>
    <row r="21" spans="1:4" x14ac:dyDescent="0.25">
      <c r="A21" s="202" t="s">
        <v>100</v>
      </c>
      <c r="B21" s="202"/>
      <c r="C21" s="202"/>
      <c r="D21" s="202"/>
    </row>
    <row r="22" spans="1:4" x14ac:dyDescent="0.25">
      <c r="A22" s="19"/>
      <c r="B22" s="20"/>
      <c r="C22" s="20"/>
      <c r="D22" s="21"/>
    </row>
    <row r="23" spans="1:4" x14ac:dyDescent="0.25">
      <c r="A23" s="203" t="s">
        <v>101</v>
      </c>
      <c r="B23" s="204" t="s">
        <v>102</v>
      </c>
      <c r="C23" s="204"/>
      <c r="D23" s="205">
        <v>-1</v>
      </c>
    </row>
    <row r="24" spans="1:4" x14ac:dyDescent="0.25">
      <c r="A24" s="203"/>
      <c r="B24" s="206" t="s">
        <v>103</v>
      </c>
      <c r="C24" s="206"/>
      <c r="D24" s="205"/>
    </row>
    <row r="25" spans="1:4" x14ac:dyDescent="0.25">
      <c r="A25" s="197"/>
      <c r="B25" s="197"/>
      <c r="C25" s="197"/>
      <c r="D25" s="197"/>
    </row>
    <row r="26" spans="1:4" x14ac:dyDescent="0.25">
      <c r="A26" s="22" t="s">
        <v>104</v>
      </c>
      <c r="B26" s="23"/>
      <c r="C26" s="23"/>
      <c r="D26" s="21"/>
    </row>
    <row r="27" spans="1:4" x14ac:dyDescent="0.25">
      <c r="A27" s="24" t="s">
        <v>105</v>
      </c>
      <c r="B27" s="186" t="s">
        <v>106</v>
      </c>
      <c r="C27" s="186"/>
      <c r="D27" s="21"/>
    </row>
    <row r="28" spans="1:4" x14ac:dyDescent="0.25">
      <c r="A28" s="24" t="s">
        <v>107</v>
      </c>
      <c r="B28" s="186" t="s">
        <v>108</v>
      </c>
      <c r="C28" s="186"/>
      <c r="D28" s="21"/>
    </row>
    <row r="29" spans="1:4" x14ac:dyDescent="0.25">
      <c r="A29" s="24" t="s">
        <v>109</v>
      </c>
      <c r="B29" s="186" t="s">
        <v>110</v>
      </c>
      <c r="C29" s="186"/>
      <c r="D29" s="21"/>
    </row>
    <row r="30" spans="1:4" x14ac:dyDescent="0.25">
      <c r="A30" s="24" t="s">
        <v>111</v>
      </c>
      <c r="B30" s="186" t="s">
        <v>112</v>
      </c>
      <c r="C30" s="186"/>
      <c r="D30" s="21"/>
    </row>
    <row r="31" spans="1:4" x14ac:dyDescent="0.25">
      <c r="A31" s="24" t="s">
        <v>113</v>
      </c>
      <c r="B31" s="186" t="s">
        <v>114</v>
      </c>
      <c r="C31" s="186"/>
      <c r="D31" s="21"/>
    </row>
    <row r="32" spans="1:4" x14ac:dyDescent="0.25">
      <c r="A32" s="24" t="s">
        <v>115</v>
      </c>
      <c r="B32" s="186" t="s">
        <v>116</v>
      </c>
      <c r="C32" s="186"/>
      <c r="D32" s="21"/>
    </row>
    <row r="33" spans="1:4" x14ac:dyDescent="0.25">
      <c r="A33" s="24" t="s">
        <v>117</v>
      </c>
      <c r="B33" s="25" t="s">
        <v>118</v>
      </c>
      <c r="C33" s="25"/>
      <c r="D33" s="21"/>
    </row>
    <row r="34" spans="1:4" x14ac:dyDescent="0.25">
      <c r="A34" s="26"/>
      <c r="B34" s="187"/>
      <c r="C34" s="187"/>
      <c r="D34" s="18"/>
    </row>
    <row r="35" spans="1:4" x14ac:dyDescent="0.25">
      <c r="A35" s="27"/>
      <c r="B35" s="28"/>
      <c r="C35" s="28"/>
      <c r="D35" s="29"/>
    </row>
    <row r="36" spans="1:4" x14ac:dyDescent="0.25">
      <c r="A36" s="27"/>
      <c r="B36" s="28"/>
      <c r="C36" s="28"/>
      <c r="D36" s="29"/>
    </row>
    <row r="37" spans="1:4" x14ac:dyDescent="0.25">
      <c r="A37" s="188" t="s">
        <v>119</v>
      </c>
      <c r="B37" s="189"/>
      <c r="C37" s="189"/>
      <c r="D37" s="190"/>
    </row>
    <row r="38" spans="1:4" x14ac:dyDescent="0.25">
      <c r="A38" s="191" t="s">
        <v>120</v>
      </c>
      <c r="B38" s="192"/>
      <c r="C38" s="192"/>
      <c r="D38" s="193"/>
    </row>
    <row r="39" spans="1:4" x14ac:dyDescent="0.25">
      <c r="A39" s="194" t="s">
        <v>82</v>
      </c>
      <c r="B39" s="195"/>
      <c r="C39" s="195"/>
      <c r="D39" s="196"/>
    </row>
    <row r="40" spans="1:4" x14ac:dyDescent="0.25">
      <c r="A40" s="30"/>
      <c r="B40" s="31"/>
      <c r="C40" s="31"/>
      <c r="D40" s="32"/>
    </row>
  </sheetData>
  <mergeCells count="36">
    <mergeCell ref="A5:D5"/>
    <mergeCell ref="A1:A4"/>
    <mergeCell ref="B1:D1"/>
    <mergeCell ref="B2:D2"/>
    <mergeCell ref="B3:D3"/>
    <mergeCell ref="B4:D4"/>
    <mergeCell ref="B17:D17"/>
    <mergeCell ref="A6:D6"/>
    <mergeCell ref="B7:D7"/>
    <mergeCell ref="B8:D8"/>
    <mergeCell ref="B9:D9"/>
    <mergeCell ref="B10:D10"/>
    <mergeCell ref="A11:D11"/>
    <mergeCell ref="B12:D12"/>
    <mergeCell ref="B13:D13"/>
    <mergeCell ref="B14:D14"/>
    <mergeCell ref="B15:D15"/>
    <mergeCell ref="B16:D16"/>
    <mergeCell ref="B31:C31"/>
    <mergeCell ref="B18:D18"/>
    <mergeCell ref="B19:C19"/>
    <mergeCell ref="A21:D21"/>
    <mergeCell ref="A23:A24"/>
    <mergeCell ref="B23:C23"/>
    <mergeCell ref="D23:D24"/>
    <mergeCell ref="B24:C24"/>
    <mergeCell ref="A25:D25"/>
    <mergeCell ref="B27:C27"/>
    <mergeCell ref="B28:C28"/>
    <mergeCell ref="B29:C29"/>
    <mergeCell ref="B30:C30"/>
    <mergeCell ref="B32:C32"/>
    <mergeCell ref="B34:C34"/>
    <mergeCell ref="A37:D37"/>
    <mergeCell ref="A38:D38"/>
    <mergeCell ref="A39:D39"/>
  </mergeCells>
  <pageMargins left="0.25" right="0.25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zoomScale="136" zoomScaleNormal="136" workbookViewId="0">
      <selection activeCell="H17" sqref="H17"/>
    </sheetView>
  </sheetViews>
  <sheetFormatPr defaultColWidth="11.85546875" defaultRowHeight="11.25" x14ac:dyDescent="0.2"/>
  <cols>
    <col min="1" max="1" width="6.42578125" style="4" customWidth="1"/>
    <col min="2" max="2" width="36.28515625" style="4" customWidth="1"/>
    <col min="3" max="3" width="9.5703125" style="4" customWidth="1"/>
    <col min="4" max="4" width="23.7109375" style="4" customWidth="1"/>
    <col min="5" max="5" width="14" style="4" customWidth="1"/>
    <col min="6" max="6" width="14.7109375" style="4" customWidth="1"/>
    <col min="7" max="256" width="11.85546875" style="4"/>
    <col min="257" max="257" width="6.42578125" style="4" customWidth="1"/>
    <col min="258" max="258" width="35.140625" style="4" customWidth="1"/>
    <col min="259" max="259" width="13.85546875" style="4" customWidth="1"/>
    <col min="260" max="260" width="23.7109375" style="4" customWidth="1"/>
    <col min="261" max="261" width="14.85546875" style="4" customWidth="1"/>
    <col min="262" max="262" width="18" style="4" customWidth="1"/>
    <col min="263" max="512" width="11.85546875" style="4"/>
    <col min="513" max="513" width="6.42578125" style="4" customWidth="1"/>
    <col min="514" max="514" width="35.140625" style="4" customWidth="1"/>
    <col min="515" max="515" width="13.85546875" style="4" customWidth="1"/>
    <col min="516" max="516" width="23.7109375" style="4" customWidth="1"/>
    <col min="517" max="517" width="14.85546875" style="4" customWidth="1"/>
    <col min="518" max="518" width="18" style="4" customWidth="1"/>
    <col min="519" max="768" width="11.85546875" style="4"/>
    <col min="769" max="769" width="6.42578125" style="4" customWidth="1"/>
    <col min="770" max="770" width="35.140625" style="4" customWidth="1"/>
    <col min="771" max="771" width="13.85546875" style="4" customWidth="1"/>
    <col min="772" max="772" width="23.7109375" style="4" customWidth="1"/>
    <col min="773" max="773" width="14.85546875" style="4" customWidth="1"/>
    <col min="774" max="774" width="18" style="4" customWidth="1"/>
    <col min="775" max="1024" width="11.85546875" style="4"/>
    <col min="1025" max="1025" width="6.42578125" style="4" customWidth="1"/>
    <col min="1026" max="1026" width="35.140625" style="4" customWidth="1"/>
    <col min="1027" max="1027" width="13.85546875" style="4" customWidth="1"/>
    <col min="1028" max="1028" width="23.7109375" style="4" customWidth="1"/>
    <col min="1029" max="1029" width="14.85546875" style="4" customWidth="1"/>
    <col min="1030" max="1030" width="18" style="4" customWidth="1"/>
    <col min="1031" max="1280" width="11.85546875" style="4"/>
    <col min="1281" max="1281" width="6.42578125" style="4" customWidth="1"/>
    <col min="1282" max="1282" width="35.140625" style="4" customWidth="1"/>
    <col min="1283" max="1283" width="13.85546875" style="4" customWidth="1"/>
    <col min="1284" max="1284" width="23.7109375" style="4" customWidth="1"/>
    <col min="1285" max="1285" width="14.85546875" style="4" customWidth="1"/>
    <col min="1286" max="1286" width="18" style="4" customWidth="1"/>
    <col min="1287" max="1536" width="11.85546875" style="4"/>
    <col min="1537" max="1537" width="6.42578125" style="4" customWidth="1"/>
    <col min="1538" max="1538" width="35.140625" style="4" customWidth="1"/>
    <col min="1539" max="1539" width="13.85546875" style="4" customWidth="1"/>
    <col min="1540" max="1540" width="23.7109375" style="4" customWidth="1"/>
    <col min="1541" max="1541" width="14.85546875" style="4" customWidth="1"/>
    <col min="1542" max="1542" width="18" style="4" customWidth="1"/>
    <col min="1543" max="1792" width="11.85546875" style="4"/>
    <col min="1793" max="1793" width="6.42578125" style="4" customWidth="1"/>
    <col min="1794" max="1794" width="35.140625" style="4" customWidth="1"/>
    <col min="1795" max="1795" width="13.85546875" style="4" customWidth="1"/>
    <col min="1796" max="1796" width="23.7109375" style="4" customWidth="1"/>
    <col min="1797" max="1797" width="14.85546875" style="4" customWidth="1"/>
    <col min="1798" max="1798" width="18" style="4" customWidth="1"/>
    <col min="1799" max="2048" width="11.85546875" style="4"/>
    <col min="2049" max="2049" width="6.42578125" style="4" customWidth="1"/>
    <col min="2050" max="2050" width="35.140625" style="4" customWidth="1"/>
    <col min="2051" max="2051" width="13.85546875" style="4" customWidth="1"/>
    <col min="2052" max="2052" width="23.7109375" style="4" customWidth="1"/>
    <col min="2053" max="2053" width="14.85546875" style="4" customWidth="1"/>
    <col min="2054" max="2054" width="18" style="4" customWidth="1"/>
    <col min="2055" max="2304" width="11.85546875" style="4"/>
    <col min="2305" max="2305" width="6.42578125" style="4" customWidth="1"/>
    <col min="2306" max="2306" width="35.140625" style="4" customWidth="1"/>
    <col min="2307" max="2307" width="13.85546875" style="4" customWidth="1"/>
    <col min="2308" max="2308" width="23.7109375" style="4" customWidth="1"/>
    <col min="2309" max="2309" width="14.85546875" style="4" customWidth="1"/>
    <col min="2310" max="2310" width="18" style="4" customWidth="1"/>
    <col min="2311" max="2560" width="11.85546875" style="4"/>
    <col min="2561" max="2561" width="6.42578125" style="4" customWidth="1"/>
    <col min="2562" max="2562" width="35.140625" style="4" customWidth="1"/>
    <col min="2563" max="2563" width="13.85546875" style="4" customWidth="1"/>
    <col min="2564" max="2564" width="23.7109375" style="4" customWidth="1"/>
    <col min="2565" max="2565" width="14.85546875" style="4" customWidth="1"/>
    <col min="2566" max="2566" width="18" style="4" customWidth="1"/>
    <col min="2567" max="2816" width="11.85546875" style="4"/>
    <col min="2817" max="2817" width="6.42578125" style="4" customWidth="1"/>
    <col min="2818" max="2818" width="35.140625" style="4" customWidth="1"/>
    <col min="2819" max="2819" width="13.85546875" style="4" customWidth="1"/>
    <col min="2820" max="2820" width="23.7109375" style="4" customWidth="1"/>
    <col min="2821" max="2821" width="14.85546875" style="4" customWidth="1"/>
    <col min="2822" max="2822" width="18" style="4" customWidth="1"/>
    <col min="2823" max="3072" width="11.85546875" style="4"/>
    <col min="3073" max="3073" width="6.42578125" style="4" customWidth="1"/>
    <col min="3074" max="3074" width="35.140625" style="4" customWidth="1"/>
    <col min="3075" max="3075" width="13.85546875" style="4" customWidth="1"/>
    <col min="3076" max="3076" width="23.7109375" style="4" customWidth="1"/>
    <col min="3077" max="3077" width="14.85546875" style="4" customWidth="1"/>
    <col min="3078" max="3078" width="18" style="4" customWidth="1"/>
    <col min="3079" max="3328" width="11.85546875" style="4"/>
    <col min="3329" max="3329" width="6.42578125" style="4" customWidth="1"/>
    <col min="3330" max="3330" width="35.140625" style="4" customWidth="1"/>
    <col min="3331" max="3331" width="13.85546875" style="4" customWidth="1"/>
    <col min="3332" max="3332" width="23.7109375" style="4" customWidth="1"/>
    <col min="3333" max="3333" width="14.85546875" style="4" customWidth="1"/>
    <col min="3334" max="3334" width="18" style="4" customWidth="1"/>
    <col min="3335" max="3584" width="11.85546875" style="4"/>
    <col min="3585" max="3585" width="6.42578125" style="4" customWidth="1"/>
    <col min="3586" max="3586" width="35.140625" style="4" customWidth="1"/>
    <col min="3587" max="3587" width="13.85546875" style="4" customWidth="1"/>
    <col min="3588" max="3588" width="23.7109375" style="4" customWidth="1"/>
    <col min="3589" max="3589" width="14.85546875" style="4" customWidth="1"/>
    <col min="3590" max="3590" width="18" style="4" customWidth="1"/>
    <col min="3591" max="3840" width="11.85546875" style="4"/>
    <col min="3841" max="3841" width="6.42578125" style="4" customWidth="1"/>
    <col min="3842" max="3842" width="35.140625" style="4" customWidth="1"/>
    <col min="3843" max="3843" width="13.85546875" style="4" customWidth="1"/>
    <col min="3844" max="3844" width="23.7109375" style="4" customWidth="1"/>
    <col min="3845" max="3845" width="14.85546875" style="4" customWidth="1"/>
    <col min="3846" max="3846" width="18" style="4" customWidth="1"/>
    <col min="3847" max="4096" width="11.85546875" style="4"/>
    <col min="4097" max="4097" width="6.42578125" style="4" customWidth="1"/>
    <col min="4098" max="4098" width="35.140625" style="4" customWidth="1"/>
    <col min="4099" max="4099" width="13.85546875" style="4" customWidth="1"/>
    <col min="4100" max="4100" width="23.7109375" style="4" customWidth="1"/>
    <col min="4101" max="4101" width="14.85546875" style="4" customWidth="1"/>
    <col min="4102" max="4102" width="18" style="4" customWidth="1"/>
    <col min="4103" max="4352" width="11.85546875" style="4"/>
    <col min="4353" max="4353" width="6.42578125" style="4" customWidth="1"/>
    <col min="4354" max="4354" width="35.140625" style="4" customWidth="1"/>
    <col min="4355" max="4355" width="13.85546875" style="4" customWidth="1"/>
    <col min="4356" max="4356" width="23.7109375" style="4" customWidth="1"/>
    <col min="4357" max="4357" width="14.85546875" style="4" customWidth="1"/>
    <col min="4358" max="4358" width="18" style="4" customWidth="1"/>
    <col min="4359" max="4608" width="11.85546875" style="4"/>
    <col min="4609" max="4609" width="6.42578125" style="4" customWidth="1"/>
    <col min="4610" max="4610" width="35.140625" style="4" customWidth="1"/>
    <col min="4611" max="4611" width="13.85546875" style="4" customWidth="1"/>
    <col min="4612" max="4612" width="23.7109375" style="4" customWidth="1"/>
    <col min="4613" max="4613" width="14.85546875" style="4" customWidth="1"/>
    <col min="4614" max="4614" width="18" style="4" customWidth="1"/>
    <col min="4615" max="4864" width="11.85546875" style="4"/>
    <col min="4865" max="4865" width="6.42578125" style="4" customWidth="1"/>
    <col min="4866" max="4866" width="35.140625" style="4" customWidth="1"/>
    <col min="4867" max="4867" width="13.85546875" style="4" customWidth="1"/>
    <col min="4868" max="4868" width="23.7109375" style="4" customWidth="1"/>
    <col min="4869" max="4869" width="14.85546875" style="4" customWidth="1"/>
    <col min="4870" max="4870" width="18" style="4" customWidth="1"/>
    <col min="4871" max="5120" width="11.85546875" style="4"/>
    <col min="5121" max="5121" width="6.42578125" style="4" customWidth="1"/>
    <col min="5122" max="5122" width="35.140625" style="4" customWidth="1"/>
    <col min="5123" max="5123" width="13.85546875" style="4" customWidth="1"/>
    <col min="5124" max="5124" width="23.7109375" style="4" customWidth="1"/>
    <col min="5125" max="5125" width="14.85546875" style="4" customWidth="1"/>
    <col min="5126" max="5126" width="18" style="4" customWidth="1"/>
    <col min="5127" max="5376" width="11.85546875" style="4"/>
    <col min="5377" max="5377" width="6.42578125" style="4" customWidth="1"/>
    <col min="5378" max="5378" width="35.140625" style="4" customWidth="1"/>
    <col min="5379" max="5379" width="13.85546875" style="4" customWidth="1"/>
    <col min="5380" max="5380" width="23.7109375" style="4" customWidth="1"/>
    <col min="5381" max="5381" width="14.85546875" style="4" customWidth="1"/>
    <col min="5382" max="5382" width="18" style="4" customWidth="1"/>
    <col min="5383" max="5632" width="11.85546875" style="4"/>
    <col min="5633" max="5633" width="6.42578125" style="4" customWidth="1"/>
    <col min="5634" max="5634" width="35.140625" style="4" customWidth="1"/>
    <col min="5635" max="5635" width="13.85546875" style="4" customWidth="1"/>
    <col min="5636" max="5636" width="23.7109375" style="4" customWidth="1"/>
    <col min="5637" max="5637" width="14.85546875" style="4" customWidth="1"/>
    <col min="5638" max="5638" width="18" style="4" customWidth="1"/>
    <col min="5639" max="5888" width="11.85546875" style="4"/>
    <col min="5889" max="5889" width="6.42578125" style="4" customWidth="1"/>
    <col min="5890" max="5890" width="35.140625" style="4" customWidth="1"/>
    <col min="5891" max="5891" width="13.85546875" style="4" customWidth="1"/>
    <col min="5892" max="5892" width="23.7109375" style="4" customWidth="1"/>
    <col min="5893" max="5893" width="14.85546875" style="4" customWidth="1"/>
    <col min="5894" max="5894" width="18" style="4" customWidth="1"/>
    <col min="5895" max="6144" width="11.85546875" style="4"/>
    <col min="6145" max="6145" width="6.42578125" style="4" customWidth="1"/>
    <col min="6146" max="6146" width="35.140625" style="4" customWidth="1"/>
    <col min="6147" max="6147" width="13.85546875" style="4" customWidth="1"/>
    <col min="6148" max="6148" width="23.7109375" style="4" customWidth="1"/>
    <col min="6149" max="6149" width="14.85546875" style="4" customWidth="1"/>
    <col min="6150" max="6150" width="18" style="4" customWidth="1"/>
    <col min="6151" max="6400" width="11.85546875" style="4"/>
    <col min="6401" max="6401" width="6.42578125" style="4" customWidth="1"/>
    <col min="6402" max="6402" width="35.140625" style="4" customWidth="1"/>
    <col min="6403" max="6403" width="13.85546875" style="4" customWidth="1"/>
    <col min="6404" max="6404" width="23.7109375" style="4" customWidth="1"/>
    <col min="6405" max="6405" width="14.85546875" style="4" customWidth="1"/>
    <col min="6406" max="6406" width="18" style="4" customWidth="1"/>
    <col min="6407" max="6656" width="11.85546875" style="4"/>
    <col min="6657" max="6657" width="6.42578125" style="4" customWidth="1"/>
    <col min="6658" max="6658" width="35.140625" style="4" customWidth="1"/>
    <col min="6659" max="6659" width="13.85546875" style="4" customWidth="1"/>
    <col min="6660" max="6660" width="23.7109375" style="4" customWidth="1"/>
    <col min="6661" max="6661" width="14.85546875" style="4" customWidth="1"/>
    <col min="6662" max="6662" width="18" style="4" customWidth="1"/>
    <col min="6663" max="6912" width="11.85546875" style="4"/>
    <col min="6913" max="6913" width="6.42578125" style="4" customWidth="1"/>
    <col min="6914" max="6914" width="35.140625" style="4" customWidth="1"/>
    <col min="6915" max="6915" width="13.85546875" style="4" customWidth="1"/>
    <col min="6916" max="6916" width="23.7109375" style="4" customWidth="1"/>
    <col min="6917" max="6917" width="14.85546875" style="4" customWidth="1"/>
    <col min="6918" max="6918" width="18" style="4" customWidth="1"/>
    <col min="6919" max="7168" width="11.85546875" style="4"/>
    <col min="7169" max="7169" width="6.42578125" style="4" customWidth="1"/>
    <col min="7170" max="7170" width="35.140625" style="4" customWidth="1"/>
    <col min="7171" max="7171" width="13.85546875" style="4" customWidth="1"/>
    <col min="7172" max="7172" width="23.7109375" style="4" customWidth="1"/>
    <col min="7173" max="7173" width="14.85546875" style="4" customWidth="1"/>
    <col min="7174" max="7174" width="18" style="4" customWidth="1"/>
    <col min="7175" max="7424" width="11.85546875" style="4"/>
    <col min="7425" max="7425" width="6.42578125" style="4" customWidth="1"/>
    <col min="7426" max="7426" width="35.140625" style="4" customWidth="1"/>
    <col min="7427" max="7427" width="13.85546875" style="4" customWidth="1"/>
    <col min="7428" max="7428" width="23.7109375" style="4" customWidth="1"/>
    <col min="7429" max="7429" width="14.85546875" style="4" customWidth="1"/>
    <col min="7430" max="7430" width="18" style="4" customWidth="1"/>
    <col min="7431" max="7680" width="11.85546875" style="4"/>
    <col min="7681" max="7681" width="6.42578125" style="4" customWidth="1"/>
    <col min="7682" max="7682" width="35.140625" style="4" customWidth="1"/>
    <col min="7683" max="7683" width="13.85546875" style="4" customWidth="1"/>
    <col min="7684" max="7684" width="23.7109375" style="4" customWidth="1"/>
    <col min="7685" max="7685" width="14.85546875" style="4" customWidth="1"/>
    <col min="7686" max="7686" width="18" style="4" customWidth="1"/>
    <col min="7687" max="7936" width="11.85546875" style="4"/>
    <col min="7937" max="7937" width="6.42578125" style="4" customWidth="1"/>
    <col min="7938" max="7938" width="35.140625" style="4" customWidth="1"/>
    <col min="7939" max="7939" width="13.85546875" style="4" customWidth="1"/>
    <col min="7940" max="7940" width="23.7109375" style="4" customWidth="1"/>
    <col min="7941" max="7941" width="14.85546875" style="4" customWidth="1"/>
    <col min="7942" max="7942" width="18" style="4" customWidth="1"/>
    <col min="7943" max="8192" width="11.85546875" style="4"/>
    <col min="8193" max="8193" width="6.42578125" style="4" customWidth="1"/>
    <col min="8194" max="8194" width="35.140625" style="4" customWidth="1"/>
    <col min="8195" max="8195" width="13.85546875" style="4" customWidth="1"/>
    <col min="8196" max="8196" width="23.7109375" style="4" customWidth="1"/>
    <col min="8197" max="8197" width="14.85546875" style="4" customWidth="1"/>
    <col min="8198" max="8198" width="18" style="4" customWidth="1"/>
    <col min="8199" max="8448" width="11.85546875" style="4"/>
    <col min="8449" max="8449" width="6.42578125" style="4" customWidth="1"/>
    <col min="8450" max="8450" width="35.140625" style="4" customWidth="1"/>
    <col min="8451" max="8451" width="13.85546875" style="4" customWidth="1"/>
    <col min="8452" max="8452" width="23.7109375" style="4" customWidth="1"/>
    <col min="8453" max="8453" width="14.85546875" style="4" customWidth="1"/>
    <col min="8454" max="8454" width="18" style="4" customWidth="1"/>
    <col min="8455" max="8704" width="11.85546875" style="4"/>
    <col min="8705" max="8705" width="6.42578125" style="4" customWidth="1"/>
    <col min="8706" max="8706" width="35.140625" style="4" customWidth="1"/>
    <col min="8707" max="8707" width="13.85546875" style="4" customWidth="1"/>
    <col min="8708" max="8708" width="23.7109375" style="4" customWidth="1"/>
    <col min="8709" max="8709" width="14.85546875" style="4" customWidth="1"/>
    <col min="8710" max="8710" width="18" style="4" customWidth="1"/>
    <col min="8711" max="8960" width="11.85546875" style="4"/>
    <col min="8961" max="8961" width="6.42578125" style="4" customWidth="1"/>
    <col min="8962" max="8962" width="35.140625" style="4" customWidth="1"/>
    <col min="8963" max="8963" width="13.85546875" style="4" customWidth="1"/>
    <col min="8964" max="8964" width="23.7109375" style="4" customWidth="1"/>
    <col min="8965" max="8965" width="14.85546875" style="4" customWidth="1"/>
    <col min="8966" max="8966" width="18" style="4" customWidth="1"/>
    <col min="8967" max="9216" width="11.85546875" style="4"/>
    <col min="9217" max="9217" width="6.42578125" style="4" customWidth="1"/>
    <col min="9218" max="9218" width="35.140625" style="4" customWidth="1"/>
    <col min="9219" max="9219" width="13.85546875" style="4" customWidth="1"/>
    <col min="9220" max="9220" width="23.7109375" style="4" customWidth="1"/>
    <col min="9221" max="9221" width="14.85546875" style="4" customWidth="1"/>
    <col min="9222" max="9222" width="18" style="4" customWidth="1"/>
    <col min="9223" max="9472" width="11.85546875" style="4"/>
    <col min="9473" max="9473" width="6.42578125" style="4" customWidth="1"/>
    <col min="9474" max="9474" width="35.140625" style="4" customWidth="1"/>
    <col min="9475" max="9475" width="13.85546875" style="4" customWidth="1"/>
    <col min="9476" max="9476" width="23.7109375" style="4" customWidth="1"/>
    <col min="9477" max="9477" width="14.85546875" style="4" customWidth="1"/>
    <col min="9478" max="9478" width="18" style="4" customWidth="1"/>
    <col min="9479" max="9728" width="11.85546875" style="4"/>
    <col min="9729" max="9729" width="6.42578125" style="4" customWidth="1"/>
    <col min="9730" max="9730" width="35.140625" style="4" customWidth="1"/>
    <col min="9731" max="9731" width="13.85546875" style="4" customWidth="1"/>
    <col min="9732" max="9732" width="23.7109375" style="4" customWidth="1"/>
    <col min="9733" max="9733" width="14.85546875" style="4" customWidth="1"/>
    <col min="9734" max="9734" width="18" style="4" customWidth="1"/>
    <col min="9735" max="9984" width="11.85546875" style="4"/>
    <col min="9985" max="9985" width="6.42578125" style="4" customWidth="1"/>
    <col min="9986" max="9986" width="35.140625" style="4" customWidth="1"/>
    <col min="9987" max="9987" width="13.85546875" style="4" customWidth="1"/>
    <col min="9988" max="9988" width="23.7109375" style="4" customWidth="1"/>
    <col min="9989" max="9989" width="14.85546875" style="4" customWidth="1"/>
    <col min="9990" max="9990" width="18" style="4" customWidth="1"/>
    <col min="9991" max="10240" width="11.85546875" style="4"/>
    <col min="10241" max="10241" width="6.42578125" style="4" customWidth="1"/>
    <col min="10242" max="10242" width="35.140625" style="4" customWidth="1"/>
    <col min="10243" max="10243" width="13.85546875" style="4" customWidth="1"/>
    <col min="10244" max="10244" width="23.7109375" style="4" customWidth="1"/>
    <col min="10245" max="10245" width="14.85546875" style="4" customWidth="1"/>
    <col min="10246" max="10246" width="18" style="4" customWidth="1"/>
    <col min="10247" max="10496" width="11.85546875" style="4"/>
    <col min="10497" max="10497" width="6.42578125" style="4" customWidth="1"/>
    <col min="10498" max="10498" width="35.140625" style="4" customWidth="1"/>
    <col min="10499" max="10499" width="13.85546875" style="4" customWidth="1"/>
    <col min="10500" max="10500" width="23.7109375" style="4" customWidth="1"/>
    <col min="10501" max="10501" width="14.85546875" style="4" customWidth="1"/>
    <col min="10502" max="10502" width="18" style="4" customWidth="1"/>
    <col min="10503" max="10752" width="11.85546875" style="4"/>
    <col min="10753" max="10753" width="6.42578125" style="4" customWidth="1"/>
    <col min="10754" max="10754" width="35.140625" style="4" customWidth="1"/>
    <col min="10755" max="10755" width="13.85546875" style="4" customWidth="1"/>
    <col min="10756" max="10756" width="23.7109375" style="4" customWidth="1"/>
    <col min="10757" max="10757" width="14.85546875" style="4" customWidth="1"/>
    <col min="10758" max="10758" width="18" style="4" customWidth="1"/>
    <col min="10759" max="11008" width="11.85546875" style="4"/>
    <col min="11009" max="11009" width="6.42578125" style="4" customWidth="1"/>
    <col min="11010" max="11010" width="35.140625" style="4" customWidth="1"/>
    <col min="11011" max="11011" width="13.85546875" style="4" customWidth="1"/>
    <col min="11012" max="11012" width="23.7109375" style="4" customWidth="1"/>
    <col min="11013" max="11013" width="14.85546875" style="4" customWidth="1"/>
    <col min="11014" max="11014" width="18" style="4" customWidth="1"/>
    <col min="11015" max="11264" width="11.85546875" style="4"/>
    <col min="11265" max="11265" width="6.42578125" style="4" customWidth="1"/>
    <col min="11266" max="11266" width="35.140625" style="4" customWidth="1"/>
    <col min="11267" max="11267" width="13.85546875" style="4" customWidth="1"/>
    <col min="11268" max="11268" width="23.7109375" style="4" customWidth="1"/>
    <col min="11269" max="11269" width="14.85546875" style="4" customWidth="1"/>
    <col min="11270" max="11270" width="18" style="4" customWidth="1"/>
    <col min="11271" max="11520" width="11.85546875" style="4"/>
    <col min="11521" max="11521" width="6.42578125" style="4" customWidth="1"/>
    <col min="11522" max="11522" width="35.140625" style="4" customWidth="1"/>
    <col min="11523" max="11523" width="13.85546875" style="4" customWidth="1"/>
    <col min="11524" max="11524" width="23.7109375" style="4" customWidth="1"/>
    <col min="11525" max="11525" width="14.85546875" style="4" customWidth="1"/>
    <col min="11526" max="11526" width="18" style="4" customWidth="1"/>
    <col min="11527" max="11776" width="11.85546875" style="4"/>
    <col min="11777" max="11777" width="6.42578125" style="4" customWidth="1"/>
    <col min="11778" max="11778" width="35.140625" style="4" customWidth="1"/>
    <col min="11779" max="11779" width="13.85546875" style="4" customWidth="1"/>
    <col min="11780" max="11780" width="23.7109375" style="4" customWidth="1"/>
    <col min="11781" max="11781" width="14.85546875" style="4" customWidth="1"/>
    <col min="11782" max="11782" width="18" style="4" customWidth="1"/>
    <col min="11783" max="12032" width="11.85546875" style="4"/>
    <col min="12033" max="12033" width="6.42578125" style="4" customWidth="1"/>
    <col min="12034" max="12034" width="35.140625" style="4" customWidth="1"/>
    <col min="12035" max="12035" width="13.85546875" style="4" customWidth="1"/>
    <col min="12036" max="12036" width="23.7109375" style="4" customWidth="1"/>
    <col min="12037" max="12037" width="14.85546875" style="4" customWidth="1"/>
    <col min="12038" max="12038" width="18" style="4" customWidth="1"/>
    <col min="12039" max="12288" width="11.85546875" style="4"/>
    <col min="12289" max="12289" width="6.42578125" style="4" customWidth="1"/>
    <col min="12290" max="12290" width="35.140625" style="4" customWidth="1"/>
    <col min="12291" max="12291" width="13.85546875" style="4" customWidth="1"/>
    <col min="12292" max="12292" width="23.7109375" style="4" customWidth="1"/>
    <col min="12293" max="12293" width="14.85546875" style="4" customWidth="1"/>
    <col min="12294" max="12294" width="18" style="4" customWidth="1"/>
    <col min="12295" max="12544" width="11.85546875" style="4"/>
    <col min="12545" max="12545" width="6.42578125" style="4" customWidth="1"/>
    <col min="12546" max="12546" width="35.140625" style="4" customWidth="1"/>
    <col min="12547" max="12547" width="13.85546875" style="4" customWidth="1"/>
    <col min="12548" max="12548" width="23.7109375" style="4" customWidth="1"/>
    <col min="12549" max="12549" width="14.85546875" style="4" customWidth="1"/>
    <col min="12550" max="12550" width="18" style="4" customWidth="1"/>
    <col min="12551" max="12800" width="11.85546875" style="4"/>
    <col min="12801" max="12801" width="6.42578125" style="4" customWidth="1"/>
    <col min="12802" max="12802" width="35.140625" style="4" customWidth="1"/>
    <col min="12803" max="12803" width="13.85546875" style="4" customWidth="1"/>
    <col min="12804" max="12804" width="23.7109375" style="4" customWidth="1"/>
    <col min="12805" max="12805" width="14.85546875" style="4" customWidth="1"/>
    <col min="12806" max="12806" width="18" style="4" customWidth="1"/>
    <col min="12807" max="13056" width="11.85546875" style="4"/>
    <col min="13057" max="13057" width="6.42578125" style="4" customWidth="1"/>
    <col min="13058" max="13058" width="35.140625" style="4" customWidth="1"/>
    <col min="13059" max="13059" width="13.85546875" style="4" customWidth="1"/>
    <col min="13060" max="13060" width="23.7109375" style="4" customWidth="1"/>
    <col min="13061" max="13061" width="14.85546875" style="4" customWidth="1"/>
    <col min="13062" max="13062" width="18" style="4" customWidth="1"/>
    <col min="13063" max="13312" width="11.85546875" style="4"/>
    <col min="13313" max="13313" width="6.42578125" style="4" customWidth="1"/>
    <col min="13314" max="13314" width="35.140625" style="4" customWidth="1"/>
    <col min="13315" max="13315" width="13.85546875" style="4" customWidth="1"/>
    <col min="13316" max="13316" width="23.7109375" style="4" customWidth="1"/>
    <col min="13317" max="13317" width="14.85546875" style="4" customWidth="1"/>
    <col min="13318" max="13318" width="18" style="4" customWidth="1"/>
    <col min="13319" max="13568" width="11.85546875" style="4"/>
    <col min="13569" max="13569" width="6.42578125" style="4" customWidth="1"/>
    <col min="13570" max="13570" width="35.140625" style="4" customWidth="1"/>
    <col min="13571" max="13571" width="13.85546875" style="4" customWidth="1"/>
    <col min="13572" max="13572" width="23.7109375" style="4" customWidth="1"/>
    <col min="13573" max="13573" width="14.85546875" style="4" customWidth="1"/>
    <col min="13574" max="13574" width="18" style="4" customWidth="1"/>
    <col min="13575" max="13824" width="11.85546875" style="4"/>
    <col min="13825" max="13825" width="6.42578125" style="4" customWidth="1"/>
    <col min="13826" max="13826" width="35.140625" style="4" customWidth="1"/>
    <col min="13827" max="13827" width="13.85546875" style="4" customWidth="1"/>
    <col min="13828" max="13828" width="23.7109375" style="4" customWidth="1"/>
    <col min="13829" max="13829" width="14.85546875" style="4" customWidth="1"/>
    <col min="13830" max="13830" width="18" style="4" customWidth="1"/>
    <col min="13831" max="14080" width="11.85546875" style="4"/>
    <col min="14081" max="14081" width="6.42578125" style="4" customWidth="1"/>
    <col min="14082" max="14082" width="35.140625" style="4" customWidth="1"/>
    <col min="14083" max="14083" width="13.85546875" style="4" customWidth="1"/>
    <col min="14084" max="14084" width="23.7109375" style="4" customWidth="1"/>
    <col min="14085" max="14085" width="14.85546875" style="4" customWidth="1"/>
    <col min="14086" max="14086" width="18" style="4" customWidth="1"/>
    <col min="14087" max="14336" width="11.85546875" style="4"/>
    <col min="14337" max="14337" width="6.42578125" style="4" customWidth="1"/>
    <col min="14338" max="14338" width="35.140625" style="4" customWidth="1"/>
    <col min="14339" max="14339" width="13.85546875" style="4" customWidth="1"/>
    <col min="14340" max="14340" width="23.7109375" style="4" customWidth="1"/>
    <col min="14341" max="14341" width="14.85546875" style="4" customWidth="1"/>
    <col min="14342" max="14342" width="18" style="4" customWidth="1"/>
    <col min="14343" max="14592" width="11.85546875" style="4"/>
    <col min="14593" max="14593" width="6.42578125" style="4" customWidth="1"/>
    <col min="14594" max="14594" width="35.140625" style="4" customWidth="1"/>
    <col min="14595" max="14595" width="13.85546875" style="4" customWidth="1"/>
    <col min="14596" max="14596" width="23.7109375" style="4" customWidth="1"/>
    <col min="14597" max="14597" width="14.85546875" style="4" customWidth="1"/>
    <col min="14598" max="14598" width="18" style="4" customWidth="1"/>
    <col min="14599" max="14848" width="11.85546875" style="4"/>
    <col min="14849" max="14849" width="6.42578125" style="4" customWidth="1"/>
    <col min="14850" max="14850" width="35.140625" style="4" customWidth="1"/>
    <col min="14851" max="14851" width="13.85546875" style="4" customWidth="1"/>
    <col min="14852" max="14852" width="23.7109375" style="4" customWidth="1"/>
    <col min="14853" max="14853" width="14.85546875" style="4" customWidth="1"/>
    <col min="14854" max="14854" width="18" style="4" customWidth="1"/>
    <col min="14855" max="15104" width="11.85546875" style="4"/>
    <col min="15105" max="15105" width="6.42578125" style="4" customWidth="1"/>
    <col min="15106" max="15106" width="35.140625" style="4" customWidth="1"/>
    <col min="15107" max="15107" width="13.85546875" style="4" customWidth="1"/>
    <col min="15108" max="15108" width="23.7109375" style="4" customWidth="1"/>
    <col min="15109" max="15109" width="14.85546875" style="4" customWidth="1"/>
    <col min="15110" max="15110" width="18" style="4" customWidth="1"/>
    <col min="15111" max="15360" width="11.85546875" style="4"/>
    <col min="15361" max="15361" width="6.42578125" style="4" customWidth="1"/>
    <col min="15362" max="15362" width="35.140625" style="4" customWidth="1"/>
    <col min="15363" max="15363" width="13.85546875" style="4" customWidth="1"/>
    <col min="15364" max="15364" width="23.7109375" style="4" customWidth="1"/>
    <col min="15365" max="15365" width="14.85546875" style="4" customWidth="1"/>
    <col min="15366" max="15366" width="18" style="4" customWidth="1"/>
    <col min="15367" max="15616" width="11.85546875" style="4"/>
    <col min="15617" max="15617" width="6.42578125" style="4" customWidth="1"/>
    <col min="15618" max="15618" width="35.140625" style="4" customWidth="1"/>
    <col min="15619" max="15619" width="13.85546875" style="4" customWidth="1"/>
    <col min="15620" max="15620" width="23.7109375" style="4" customWidth="1"/>
    <col min="15621" max="15621" width="14.85546875" style="4" customWidth="1"/>
    <col min="15622" max="15622" width="18" style="4" customWidth="1"/>
    <col min="15623" max="15872" width="11.85546875" style="4"/>
    <col min="15873" max="15873" width="6.42578125" style="4" customWidth="1"/>
    <col min="15874" max="15874" width="35.140625" style="4" customWidth="1"/>
    <col min="15875" max="15875" width="13.85546875" style="4" customWidth="1"/>
    <col min="15876" max="15876" width="23.7109375" style="4" customWidth="1"/>
    <col min="15877" max="15877" width="14.85546875" style="4" customWidth="1"/>
    <col min="15878" max="15878" width="18" style="4" customWidth="1"/>
    <col min="15879" max="16128" width="11.85546875" style="4"/>
    <col min="16129" max="16129" width="6.42578125" style="4" customWidth="1"/>
    <col min="16130" max="16130" width="35.140625" style="4" customWidth="1"/>
    <col min="16131" max="16131" width="13.85546875" style="4" customWidth="1"/>
    <col min="16132" max="16132" width="23.7109375" style="4" customWidth="1"/>
    <col min="16133" max="16133" width="14.85546875" style="4" customWidth="1"/>
    <col min="16134" max="16134" width="18" style="4" customWidth="1"/>
    <col min="16135" max="16384" width="11.85546875" style="4"/>
  </cols>
  <sheetData>
    <row r="1" spans="1:7" ht="15" customHeight="1" x14ac:dyDescent="0.2">
      <c r="A1" s="266"/>
      <c r="B1" s="266"/>
      <c r="C1" s="266"/>
      <c r="D1" s="267" t="s">
        <v>236</v>
      </c>
      <c r="E1" s="267"/>
      <c r="F1" s="267"/>
    </row>
    <row r="2" spans="1:7" ht="12" customHeight="1" x14ac:dyDescent="0.2">
      <c r="A2" s="266"/>
      <c r="B2" s="266"/>
      <c r="C2" s="266"/>
      <c r="D2" s="267"/>
      <c r="E2" s="267"/>
      <c r="F2" s="267"/>
    </row>
    <row r="3" spans="1:7" ht="8.25" customHeight="1" x14ac:dyDescent="0.2">
      <c r="A3" s="266"/>
      <c r="B3" s="266"/>
      <c r="C3" s="266"/>
      <c r="D3" s="267"/>
      <c r="E3" s="267"/>
      <c r="F3" s="267"/>
    </row>
    <row r="4" spans="1:7" ht="25.5" customHeight="1" x14ac:dyDescent="0.2">
      <c r="A4" s="266"/>
      <c r="B4" s="266"/>
      <c r="C4" s="266"/>
      <c r="D4" s="268" t="s">
        <v>256</v>
      </c>
      <c r="E4" s="268"/>
      <c r="F4" s="269" t="s">
        <v>259</v>
      </c>
    </row>
    <row r="5" spans="1:7" ht="18" customHeight="1" x14ac:dyDescent="0.2">
      <c r="A5" s="259" t="s">
        <v>237</v>
      </c>
      <c r="B5" s="259"/>
      <c r="C5" s="259"/>
      <c r="D5" s="268"/>
      <c r="E5" s="268"/>
      <c r="F5" s="269"/>
    </row>
    <row r="6" spans="1:7" ht="15" customHeight="1" x14ac:dyDescent="0.2">
      <c r="A6" s="259" t="s">
        <v>238</v>
      </c>
      <c r="B6" s="259"/>
      <c r="C6" s="259"/>
      <c r="D6" s="268"/>
      <c r="E6" s="268"/>
      <c r="F6" s="269"/>
    </row>
    <row r="7" spans="1:7" ht="18" customHeight="1" x14ac:dyDescent="0.2">
      <c r="A7" s="259" t="s">
        <v>239</v>
      </c>
      <c r="B7" s="259"/>
      <c r="C7" s="259"/>
      <c r="D7" s="7"/>
      <c r="E7" s="2"/>
      <c r="F7" s="2"/>
    </row>
    <row r="8" spans="1:7" ht="17.25" customHeight="1" x14ac:dyDescent="0.2">
      <c r="A8" s="260" t="s">
        <v>240</v>
      </c>
      <c r="B8" s="261"/>
      <c r="C8" s="262"/>
      <c r="D8" s="228" t="s">
        <v>241</v>
      </c>
      <c r="E8" s="229"/>
      <c r="F8" s="230"/>
    </row>
    <row r="9" spans="1:7" ht="18.75" customHeight="1" x14ac:dyDescent="0.2">
      <c r="A9" s="263" t="s">
        <v>257</v>
      </c>
      <c r="B9" s="264"/>
      <c r="C9" s="265"/>
      <c r="D9" s="226" t="s">
        <v>242</v>
      </c>
      <c r="E9" s="227"/>
      <c r="F9" s="227"/>
    </row>
    <row r="10" spans="1:7" ht="21" customHeight="1" x14ac:dyDescent="0.2">
      <c r="A10" s="2"/>
      <c r="B10" s="2"/>
      <c r="C10" s="2"/>
      <c r="D10" s="271" t="s">
        <v>243</v>
      </c>
      <c r="E10" s="271"/>
      <c r="F10" s="271"/>
    </row>
    <row r="11" spans="1:7" ht="18" customHeight="1" x14ac:dyDescent="0.2">
      <c r="A11" s="248" t="s">
        <v>3</v>
      </c>
      <c r="B11" s="251" t="s">
        <v>244</v>
      </c>
      <c r="C11" s="251" t="s">
        <v>245</v>
      </c>
      <c r="D11" s="254" t="s">
        <v>246</v>
      </c>
      <c r="E11" s="254"/>
      <c r="F11" s="102" t="s">
        <v>8</v>
      </c>
    </row>
    <row r="12" spans="1:7" ht="16.5" customHeight="1" x14ac:dyDescent="0.2">
      <c r="A12" s="249"/>
      <c r="B12" s="252"/>
      <c r="C12" s="252"/>
      <c r="D12" s="255" t="s">
        <v>247</v>
      </c>
      <c r="E12" s="256"/>
      <c r="F12" s="270" t="s">
        <v>8</v>
      </c>
    </row>
    <row r="13" spans="1:7" ht="11.25" customHeight="1" x14ac:dyDescent="0.2">
      <c r="A13" s="250"/>
      <c r="B13" s="253"/>
      <c r="C13" s="253"/>
      <c r="D13" s="257"/>
      <c r="E13" s="258"/>
      <c r="F13" s="270"/>
    </row>
    <row r="14" spans="1:7" s="106" customFormat="1" ht="15" customHeight="1" x14ac:dyDescent="0.2">
      <c r="A14" s="236" t="s">
        <v>9</v>
      </c>
      <c r="B14" s="238" t="s">
        <v>248</v>
      </c>
      <c r="C14" s="103" t="s">
        <v>12</v>
      </c>
      <c r="D14" s="240">
        <v>3</v>
      </c>
      <c r="E14" s="241"/>
      <c r="F14" s="104">
        <f>D14</f>
        <v>3</v>
      </c>
      <c r="G14" s="105"/>
    </row>
    <row r="15" spans="1:7" s="106" customFormat="1" ht="15" customHeight="1" x14ac:dyDescent="0.2">
      <c r="A15" s="237"/>
      <c r="B15" s="239"/>
      <c r="C15" s="107" t="s">
        <v>249</v>
      </c>
      <c r="D15" s="242">
        <v>1868.73</v>
      </c>
      <c r="E15" s="243"/>
      <c r="F15" s="108">
        <f>D15</f>
        <v>1868.73</v>
      </c>
      <c r="G15" s="105"/>
    </row>
    <row r="16" spans="1:7" s="106" customFormat="1" ht="15.75" customHeight="1" x14ac:dyDescent="0.2">
      <c r="A16" s="236" t="s">
        <v>11</v>
      </c>
      <c r="B16" s="238" t="s">
        <v>260</v>
      </c>
      <c r="C16" s="103" t="s">
        <v>17</v>
      </c>
      <c r="D16" s="240">
        <v>30</v>
      </c>
      <c r="E16" s="241"/>
      <c r="F16" s="104">
        <f>D16</f>
        <v>30</v>
      </c>
      <c r="G16" s="105"/>
    </row>
    <row r="17" spans="1:7" s="106" customFormat="1" ht="14.25" customHeight="1" x14ac:dyDescent="0.2">
      <c r="A17" s="237"/>
      <c r="B17" s="239"/>
      <c r="C17" s="107" t="s">
        <v>249</v>
      </c>
      <c r="D17" s="242">
        <v>7930.02</v>
      </c>
      <c r="E17" s="243"/>
      <c r="F17" s="108">
        <f t="shared" ref="F17:F45" si="0">D17</f>
        <v>7930.02</v>
      </c>
      <c r="G17" s="105"/>
    </row>
    <row r="18" spans="1:7" s="106" customFormat="1" ht="15" customHeight="1" x14ac:dyDescent="0.2">
      <c r="A18" s="236" t="s">
        <v>15</v>
      </c>
      <c r="B18" s="238" t="s">
        <v>262</v>
      </c>
      <c r="C18" s="103" t="s">
        <v>12</v>
      </c>
      <c r="D18" s="240">
        <v>64</v>
      </c>
      <c r="E18" s="241"/>
      <c r="F18" s="104">
        <f>D18</f>
        <v>64</v>
      </c>
      <c r="G18" s="105"/>
    </row>
    <row r="19" spans="1:7" s="106" customFormat="1" ht="12.75" customHeight="1" x14ac:dyDescent="0.2">
      <c r="A19" s="237"/>
      <c r="B19" s="239"/>
      <c r="C19" s="107" t="s">
        <v>249</v>
      </c>
      <c r="D19" s="242">
        <v>74660.53</v>
      </c>
      <c r="E19" s="243"/>
      <c r="F19" s="108">
        <f t="shared" si="0"/>
        <v>74660.53</v>
      </c>
      <c r="G19" s="105"/>
    </row>
    <row r="20" spans="1:7" s="106" customFormat="1" ht="15" customHeight="1" x14ac:dyDescent="0.2">
      <c r="A20" s="236" t="s">
        <v>25</v>
      </c>
      <c r="B20" s="238" t="s">
        <v>304</v>
      </c>
      <c r="C20" s="103" t="s">
        <v>19</v>
      </c>
      <c r="D20" s="240">
        <v>800</v>
      </c>
      <c r="E20" s="241"/>
      <c r="F20" s="104">
        <f>D20</f>
        <v>800</v>
      </c>
      <c r="G20" s="105"/>
    </row>
    <row r="21" spans="1:7" s="106" customFormat="1" ht="15.75" customHeight="1" x14ac:dyDescent="0.2">
      <c r="A21" s="237"/>
      <c r="B21" s="239"/>
      <c r="C21" s="107" t="s">
        <v>249</v>
      </c>
      <c r="D21" s="242">
        <v>13209.06</v>
      </c>
      <c r="E21" s="243"/>
      <c r="F21" s="108">
        <f t="shared" si="0"/>
        <v>13209.06</v>
      </c>
      <c r="G21" s="105"/>
    </row>
    <row r="22" spans="1:7" s="106" customFormat="1" ht="15" customHeight="1" x14ac:dyDescent="0.2">
      <c r="A22" s="236" t="s">
        <v>26</v>
      </c>
      <c r="B22" s="272" t="s">
        <v>263</v>
      </c>
      <c r="C22" s="103" t="s">
        <v>132</v>
      </c>
      <c r="D22" s="240">
        <v>10</v>
      </c>
      <c r="E22" s="241"/>
      <c r="F22" s="104">
        <f>D22</f>
        <v>10</v>
      </c>
      <c r="G22" s="105"/>
    </row>
    <row r="23" spans="1:7" s="106" customFormat="1" ht="12.75" customHeight="1" x14ac:dyDescent="0.2">
      <c r="A23" s="237"/>
      <c r="B23" s="273"/>
      <c r="C23" s="107" t="s">
        <v>249</v>
      </c>
      <c r="D23" s="242">
        <v>15705.77</v>
      </c>
      <c r="E23" s="243"/>
      <c r="F23" s="108">
        <f t="shared" si="0"/>
        <v>15705.77</v>
      </c>
      <c r="G23" s="105"/>
    </row>
    <row r="24" spans="1:7" s="106" customFormat="1" ht="15.75" customHeight="1" x14ac:dyDescent="0.2">
      <c r="A24" s="236" t="s">
        <v>129</v>
      </c>
      <c r="B24" s="238" t="s">
        <v>264</v>
      </c>
      <c r="C24" s="103" t="s">
        <v>132</v>
      </c>
      <c r="D24" s="240">
        <v>17</v>
      </c>
      <c r="E24" s="241"/>
      <c r="F24" s="104">
        <f>D24</f>
        <v>17</v>
      </c>
      <c r="G24" s="105"/>
    </row>
    <row r="25" spans="1:7" s="106" customFormat="1" ht="14.25" customHeight="1" x14ac:dyDescent="0.2">
      <c r="A25" s="237"/>
      <c r="B25" s="239"/>
      <c r="C25" s="107" t="s">
        <v>249</v>
      </c>
      <c r="D25" s="242">
        <v>2587.25</v>
      </c>
      <c r="E25" s="243"/>
      <c r="F25" s="108">
        <f t="shared" si="0"/>
        <v>2587.25</v>
      </c>
      <c r="G25" s="105"/>
    </row>
    <row r="26" spans="1:7" s="106" customFormat="1" ht="15" customHeight="1" x14ac:dyDescent="0.2">
      <c r="A26" s="236" t="s">
        <v>130</v>
      </c>
      <c r="B26" s="238" t="s">
        <v>265</v>
      </c>
      <c r="C26" s="103" t="s">
        <v>19</v>
      </c>
      <c r="D26" s="240">
        <v>245</v>
      </c>
      <c r="E26" s="241"/>
      <c r="F26" s="104">
        <f>D26</f>
        <v>245</v>
      </c>
      <c r="G26" s="105"/>
    </row>
    <row r="27" spans="1:7" s="106" customFormat="1" ht="17.25" customHeight="1" x14ac:dyDescent="0.2">
      <c r="A27" s="237"/>
      <c r="B27" s="239"/>
      <c r="C27" s="107" t="s">
        <v>249</v>
      </c>
      <c r="D27" s="242">
        <v>7305.77</v>
      </c>
      <c r="E27" s="243"/>
      <c r="F27" s="108">
        <f t="shared" si="0"/>
        <v>7305.77</v>
      </c>
      <c r="G27" s="105"/>
    </row>
    <row r="28" spans="1:7" s="106" customFormat="1" ht="12" customHeight="1" x14ac:dyDescent="0.2">
      <c r="A28" s="236" t="s">
        <v>139</v>
      </c>
      <c r="B28" s="238" t="s">
        <v>266</v>
      </c>
      <c r="C28" s="103" t="s">
        <v>44</v>
      </c>
      <c r="D28" s="240">
        <v>4</v>
      </c>
      <c r="E28" s="241"/>
      <c r="F28" s="104">
        <f t="shared" si="0"/>
        <v>4</v>
      </c>
      <c r="G28" s="105"/>
    </row>
    <row r="29" spans="1:7" s="106" customFormat="1" ht="14.25" customHeight="1" x14ac:dyDescent="0.2">
      <c r="A29" s="237"/>
      <c r="B29" s="239"/>
      <c r="C29" s="107" t="s">
        <v>249</v>
      </c>
      <c r="D29" s="242">
        <v>2024.41</v>
      </c>
      <c r="E29" s="243"/>
      <c r="F29" s="108">
        <f t="shared" si="0"/>
        <v>2024.41</v>
      </c>
      <c r="G29" s="105"/>
    </row>
    <row r="30" spans="1:7" s="106" customFormat="1" ht="17.25" customHeight="1" x14ac:dyDescent="0.2">
      <c r="A30" s="236" t="s">
        <v>140</v>
      </c>
      <c r="B30" s="238" t="s">
        <v>267</v>
      </c>
      <c r="C30" s="109" t="s">
        <v>19</v>
      </c>
      <c r="D30" s="240">
        <v>10</v>
      </c>
      <c r="E30" s="241"/>
      <c r="F30" s="104">
        <f t="shared" si="0"/>
        <v>10</v>
      </c>
      <c r="G30" s="105"/>
    </row>
    <row r="31" spans="1:7" s="106" customFormat="1" ht="15.75" customHeight="1" x14ac:dyDescent="0.2">
      <c r="A31" s="237"/>
      <c r="B31" s="239"/>
      <c r="C31" s="107" t="s">
        <v>249</v>
      </c>
      <c r="D31" s="242">
        <v>1828.27</v>
      </c>
      <c r="E31" s="243"/>
      <c r="F31" s="108">
        <f t="shared" si="0"/>
        <v>1828.27</v>
      </c>
      <c r="G31" s="105"/>
    </row>
    <row r="32" spans="1:7" s="106" customFormat="1" ht="15.75" customHeight="1" x14ac:dyDescent="0.2">
      <c r="A32" s="236" t="s">
        <v>141</v>
      </c>
      <c r="B32" s="238" t="s">
        <v>268</v>
      </c>
      <c r="C32" s="103" t="s">
        <v>12</v>
      </c>
      <c r="D32" s="240">
        <v>400</v>
      </c>
      <c r="E32" s="241"/>
      <c r="F32" s="104">
        <f t="shared" si="0"/>
        <v>400</v>
      </c>
      <c r="G32" s="105"/>
    </row>
    <row r="33" spans="1:7" s="106" customFormat="1" ht="17.25" customHeight="1" x14ac:dyDescent="0.2">
      <c r="A33" s="237"/>
      <c r="B33" s="239"/>
      <c r="C33" s="107" t="s">
        <v>249</v>
      </c>
      <c r="D33" s="242">
        <v>16714.86</v>
      </c>
      <c r="E33" s="243"/>
      <c r="F33" s="108">
        <f t="shared" si="0"/>
        <v>16714.86</v>
      </c>
      <c r="G33" s="105"/>
    </row>
    <row r="34" spans="1:7" s="106" customFormat="1" ht="15.75" customHeight="1" x14ac:dyDescent="0.2">
      <c r="A34" s="236" t="s">
        <v>293</v>
      </c>
      <c r="B34" s="238" t="s">
        <v>305</v>
      </c>
      <c r="C34" s="103" t="s">
        <v>17</v>
      </c>
      <c r="D34" s="240">
        <v>75</v>
      </c>
      <c r="E34" s="241"/>
      <c r="F34" s="104">
        <f t="shared" si="0"/>
        <v>75</v>
      </c>
      <c r="G34" s="105"/>
    </row>
    <row r="35" spans="1:7" s="106" customFormat="1" ht="17.25" customHeight="1" x14ac:dyDescent="0.2">
      <c r="A35" s="237"/>
      <c r="B35" s="239"/>
      <c r="C35" s="107" t="s">
        <v>249</v>
      </c>
      <c r="D35" s="242">
        <v>56237.440000000002</v>
      </c>
      <c r="E35" s="243"/>
      <c r="F35" s="108">
        <f t="shared" si="0"/>
        <v>56237.440000000002</v>
      </c>
      <c r="G35" s="105"/>
    </row>
    <row r="36" spans="1:7" s="106" customFormat="1" ht="15.75" customHeight="1" x14ac:dyDescent="0.2">
      <c r="A36" s="236" t="s">
        <v>294</v>
      </c>
      <c r="B36" s="238" t="s">
        <v>306</v>
      </c>
      <c r="C36" s="103" t="s">
        <v>132</v>
      </c>
      <c r="D36" s="240">
        <v>3</v>
      </c>
      <c r="E36" s="241"/>
      <c r="F36" s="104">
        <f t="shared" si="0"/>
        <v>3</v>
      </c>
      <c r="G36" s="105"/>
    </row>
    <row r="37" spans="1:7" s="106" customFormat="1" ht="17.25" customHeight="1" x14ac:dyDescent="0.2">
      <c r="A37" s="237"/>
      <c r="B37" s="239"/>
      <c r="C37" s="107" t="s">
        <v>249</v>
      </c>
      <c r="D37" s="242">
        <v>2569.79</v>
      </c>
      <c r="E37" s="243"/>
      <c r="F37" s="108">
        <f t="shared" si="0"/>
        <v>2569.79</v>
      </c>
      <c r="G37" s="105"/>
    </row>
    <row r="38" spans="1:7" s="106" customFormat="1" ht="15.75" customHeight="1" x14ac:dyDescent="0.2">
      <c r="A38" s="236" t="s">
        <v>295</v>
      </c>
      <c r="B38" s="238" t="s">
        <v>307</v>
      </c>
      <c r="C38" s="103" t="s">
        <v>132</v>
      </c>
      <c r="D38" s="240">
        <v>2</v>
      </c>
      <c r="E38" s="241"/>
      <c r="F38" s="104">
        <f t="shared" si="0"/>
        <v>2</v>
      </c>
      <c r="G38" s="105"/>
    </row>
    <row r="39" spans="1:7" s="106" customFormat="1" ht="17.25" customHeight="1" x14ac:dyDescent="0.2">
      <c r="A39" s="237"/>
      <c r="B39" s="239"/>
      <c r="C39" s="107" t="s">
        <v>249</v>
      </c>
      <c r="D39" s="242">
        <v>2120.62</v>
      </c>
      <c r="E39" s="243"/>
      <c r="F39" s="108">
        <f t="shared" si="0"/>
        <v>2120.62</v>
      </c>
      <c r="G39" s="105"/>
    </row>
    <row r="40" spans="1:7" s="106" customFormat="1" ht="15.75" customHeight="1" x14ac:dyDescent="0.2">
      <c r="A40" s="236" t="s">
        <v>296</v>
      </c>
      <c r="B40" s="246" t="s">
        <v>308</v>
      </c>
      <c r="C40" s="103" t="s">
        <v>12</v>
      </c>
      <c r="D40" s="240">
        <v>200</v>
      </c>
      <c r="E40" s="241"/>
      <c r="F40" s="104">
        <f t="shared" si="0"/>
        <v>200</v>
      </c>
      <c r="G40" s="105"/>
    </row>
    <row r="41" spans="1:7" s="106" customFormat="1" ht="17.25" customHeight="1" x14ac:dyDescent="0.2">
      <c r="A41" s="237"/>
      <c r="B41" s="247"/>
      <c r="C41" s="107" t="s">
        <v>249</v>
      </c>
      <c r="D41" s="242">
        <v>20500.16</v>
      </c>
      <c r="E41" s="243"/>
      <c r="F41" s="108">
        <f t="shared" si="0"/>
        <v>20500.16</v>
      </c>
      <c r="G41" s="105"/>
    </row>
    <row r="42" spans="1:7" s="106" customFormat="1" ht="15.75" customHeight="1" x14ac:dyDescent="0.2">
      <c r="A42" s="236" t="s">
        <v>297</v>
      </c>
      <c r="B42" s="238" t="s">
        <v>309</v>
      </c>
      <c r="C42" s="103" t="s">
        <v>12</v>
      </c>
      <c r="D42" s="240">
        <v>640</v>
      </c>
      <c r="E42" s="241"/>
      <c r="F42" s="104">
        <f t="shared" si="0"/>
        <v>640</v>
      </c>
      <c r="G42" s="105"/>
    </row>
    <row r="43" spans="1:7" s="106" customFormat="1" ht="17.25" customHeight="1" x14ac:dyDescent="0.2">
      <c r="A43" s="237"/>
      <c r="B43" s="239"/>
      <c r="C43" s="107" t="s">
        <v>249</v>
      </c>
      <c r="D43" s="242">
        <v>9249.6</v>
      </c>
      <c r="E43" s="243"/>
      <c r="F43" s="108">
        <f t="shared" si="0"/>
        <v>9249.6</v>
      </c>
      <c r="G43" s="105"/>
    </row>
    <row r="44" spans="1:7" s="106" customFormat="1" ht="15.75" customHeight="1" x14ac:dyDescent="0.2">
      <c r="A44" s="236" t="s">
        <v>298</v>
      </c>
      <c r="B44" s="238" t="s">
        <v>310</v>
      </c>
      <c r="C44" s="103" t="s">
        <v>311</v>
      </c>
      <c r="D44" s="240">
        <v>5</v>
      </c>
      <c r="E44" s="241"/>
      <c r="F44" s="104">
        <f t="shared" si="0"/>
        <v>5</v>
      </c>
      <c r="G44" s="105"/>
    </row>
    <row r="45" spans="1:7" s="106" customFormat="1" ht="17.25" customHeight="1" x14ac:dyDescent="0.2">
      <c r="A45" s="237"/>
      <c r="B45" s="239"/>
      <c r="C45" s="107" t="s">
        <v>249</v>
      </c>
      <c r="D45" s="242">
        <v>12866.71</v>
      </c>
      <c r="E45" s="243"/>
      <c r="F45" s="108">
        <f t="shared" si="0"/>
        <v>12866.71</v>
      </c>
      <c r="G45" s="105"/>
    </row>
    <row r="46" spans="1:7" s="106" customFormat="1" ht="15.75" customHeight="1" x14ac:dyDescent="0.2">
      <c r="A46" s="236" t="s">
        <v>299</v>
      </c>
      <c r="B46" s="238" t="s">
        <v>313</v>
      </c>
      <c r="C46" s="103" t="s">
        <v>19</v>
      </c>
      <c r="D46" s="240">
        <v>50</v>
      </c>
      <c r="E46" s="241"/>
      <c r="F46" s="104">
        <f t="shared" ref="F46:F49" si="1">D46</f>
        <v>50</v>
      </c>
      <c r="G46" s="105"/>
    </row>
    <row r="47" spans="1:7" s="106" customFormat="1" ht="17.25" customHeight="1" x14ac:dyDescent="0.2">
      <c r="A47" s="237"/>
      <c r="B47" s="239"/>
      <c r="C47" s="107" t="s">
        <v>249</v>
      </c>
      <c r="D47" s="242">
        <v>2221.9899999999998</v>
      </c>
      <c r="E47" s="243"/>
      <c r="F47" s="108">
        <f t="shared" si="1"/>
        <v>2221.9899999999998</v>
      </c>
      <c r="G47" s="105"/>
    </row>
    <row r="48" spans="1:7" s="106" customFormat="1" ht="15.75" customHeight="1" x14ac:dyDescent="0.2">
      <c r="A48" s="236" t="s">
        <v>312</v>
      </c>
      <c r="B48" s="238" t="s">
        <v>314</v>
      </c>
      <c r="C48" s="103" t="s">
        <v>132</v>
      </c>
      <c r="D48" s="240">
        <v>10</v>
      </c>
      <c r="E48" s="241"/>
      <c r="F48" s="104">
        <f t="shared" si="1"/>
        <v>10</v>
      </c>
      <c r="G48" s="105"/>
    </row>
    <row r="49" spans="1:7" s="106" customFormat="1" ht="17.25" customHeight="1" x14ac:dyDescent="0.2">
      <c r="A49" s="237"/>
      <c r="B49" s="239"/>
      <c r="C49" s="107" t="s">
        <v>249</v>
      </c>
      <c r="D49" s="242">
        <v>464.96</v>
      </c>
      <c r="E49" s="243"/>
      <c r="F49" s="108">
        <f t="shared" si="1"/>
        <v>464.96</v>
      </c>
      <c r="G49" s="105"/>
    </row>
    <row r="50" spans="1:7" ht="17.25" customHeight="1" x14ac:dyDescent="0.2">
      <c r="A50" s="231" t="s">
        <v>250</v>
      </c>
      <c r="B50" s="232"/>
      <c r="C50" s="233"/>
      <c r="D50" s="244"/>
      <c r="E50" s="245"/>
      <c r="F50" s="110"/>
    </row>
    <row r="51" spans="1:7" ht="15.75" customHeight="1" x14ac:dyDescent="0.2">
      <c r="A51" s="231" t="s">
        <v>251</v>
      </c>
      <c r="B51" s="232"/>
      <c r="C51" s="233"/>
      <c r="D51" s="234">
        <v>200000</v>
      </c>
      <c r="E51" s="235"/>
      <c r="F51" s="111">
        <f>D51</f>
        <v>200000</v>
      </c>
    </row>
    <row r="52" spans="1:7" ht="14.25" customHeight="1" x14ac:dyDescent="0.2">
      <c r="A52" s="231" t="s">
        <v>252</v>
      </c>
      <c r="B52" s="232"/>
      <c r="C52" s="233"/>
      <c r="D52" s="234">
        <v>50065.94</v>
      </c>
      <c r="E52" s="235"/>
      <c r="F52" s="111">
        <f>D52</f>
        <v>50065.94</v>
      </c>
    </row>
    <row r="53" spans="1:7" ht="16.5" customHeight="1" x14ac:dyDescent="0.2">
      <c r="A53" s="231" t="s">
        <v>8</v>
      </c>
      <c r="B53" s="232"/>
      <c r="C53" s="233"/>
      <c r="D53" s="234">
        <f>D51+D52</f>
        <v>250065.94</v>
      </c>
      <c r="E53" s="235"/>
      <c r="F53" s="111">
        <f>F51+F52</f>
        <v>250065.94</v>
      </c>
    </row>
    <row r="55" spans="1:7" x14ac:dyDescent="0.2">
      <c r="D55" s="8"/>
    </row>
    <row r="57" spans="1:7" x14ac:dyDescent="0.2">
      <c r="A57" s="4" t="s">
        <v>253</v>
      </c>
    </row>
    <row r="59" spans="1:7" x14ac:dyDescent="0.2">
      <c r="B59" s="112" t="s">
        <v>36</v>
      </c>
      <c r="C59" s="40" t="s">
        <v>254</v>
      </c>
    </row>
    <row r="60" spans="1:7" x14ac:dyDescent="0.2">
      <c r="B60" s="112" t="s">
        <v>37</v>
      </c>
      <c r="D60" s="40" t="s">
        <v>255</v>
      </c>
    </row>
    <row r="61" spans="1:7" x14ac:dyDescent="0.2">
      <c r="C61" s="112"/>
    </row>
    <row r="62" spans="1:7" x14ac:dyDescent="0.2">
      <c r="C62" s="112"/>
    </row>
  </sheetData>
  <mergeCells count="98">
    <mergeCell ref="D24:E24"/>
    <mergeCell ref="D25:E25"/>
    <mergeCell ref="A26:A27"/>
    <mergeCell ref="B26:B27"/>
    <mergeCell ref="A16:A17"/>
    <mergeCell ref="B16:B17"/>
    <mergeCell ref="A22:A23"/>
    <mergeCell ref="B22:B23"/>
    <mergeCell ref="A24:A25"/>
    <mergeCell ref="B24:B25"/>
    <mergeCell ref="A20:A21"/>
    <mergeCell ref="A18:A19"/>
    <mergeCell ref="B18:B19"/>
    <mergeCell ref="D21:E21"/>
    <mergeCell ref="D22:E22"/>
    <mergeCell ref="D23:E23"/>
    <mergeCell ref="F12:F13"/>
    <mergeCell ref="A14:A15"/>
    <mergeCell ref="D10:F10"/>
    <mergeCell ref="D14:E14"/>
    <mergeCell ref="D15:E15"/>
    <mergeCell ref="B14:B15"/>
    <mergeCell ref="A7:C7"/>
    <mergeCell ref="A8:C8"/>
    <mergeCell ref="A9:C9"/>
    <mergeCell ref="A1:C4"/>
    <mergeCell ref="D1:F3"/>
    <mergeCell ref="D4:E6"/>
    <mergeCell ref="F4:F6"/>
    <mergeCell ref="A5:C5"/>
    <mergeCell ref="A6:C6"/>
    <mergeCell ref="A11:A13"/>
    <mergeCell ref="B11:B13"/>
    <mergeCell ref="C11:C13"/>
    <mergeCell ref="D11:E11"/>
    <mergeCell ref="D12:E13"/>
    <mergeCell ref="D16:E16"/>
    <mergeCell ref="D17:E17"/>
    <mergeCell ref="D18:E18"/>
    <mergeCell ref="D19:E19"/>
    <mergeCell ref="D20:E20"/>
    <mergeCell ref="D26:E26"/>
    <mergeCell ref="D27:E27"/>
    <mergeCell ref="A28:A29"/>
    <mergeCell ref="B28:B29"/>
    <mergeCell ref="D28:E28"/>
    <mergeCell ref="D29:E29"/>
    <mergeCell ref="A30:A31"/>
    <mergeCell ref="B30:B31"/>
    <mergeCell ref="D30:E30"/>
    <mergeCell ref="D31:E31"/>
    <mergeCell ref="A32:A33"/>
    <mergeCell ref="B32:B33"/>
    <mergeCell ref="D32:E32"/>
    <mergeCell ref="D33:E33"/>
    <mergeCell ref="A34:A35"/>
    <mergeCell ref="B34:B35"/>
    <mergeCell ref="D34:E34"/>
    <mergeCell ref="D35:E35"/>
    <mergeCell ref="B36:B37"/>
    <mergeCell ref="D36:E36"/>
    <mergeCell ref="D37:E37"/>
    <mergeCell ref="A38:A39"/>
    <mergeCell ref="B38:B39"/>
    <mergeCell ref="D38:E38"/>
    <mergeCell ref="D39:E39"/>
    <mergeCell ref="A53:C53"/>
    <mergeCell ref="D53:E53"/>
    <mergeCell ref="A44:A45"/>
    <mergeCell ref="B44:B45"/>
    <mergeCell ref="D44:E44"/>
    <mergeCell ref="D45:E45"/>
    <mergeCell ref="A50:C50"/>
    <mergeCell ref="D50:E50"/>
    <mergeCell ref="A46:A47"/>
    <mergeCell ref="B46:B47"/>
    <mergeCell ref="D46:E46"/>
    <mergeCell ref="D47:E47"/>
    <mergeCell ref="A48:A49"/>
    <mergeCell ref="B48:B49"/>
    <mergeCell ref="D48:E48"/>
    <mergeCell ref="D49:E49"/>
    <mergeCell ref="D9:F9"/>
    <mergeCell ref="D8:F8"/>
    <mergeCell ref="A51:C51"/>
    <mergeCell ref="D51:E51"/>
    <mergeCell ref="A52:C52"/>
    <mergeCell ref="D52:E52"/>
    <mergeCell ref="A40:A41"/>
    <mergeCell ref="B20:B21"/>
    <mergeCell ref="D40:E40"/>
    <mergeCell ref="D41:E41"/>
    <mergeCell ref="A42:A43"/>
    <mergeCell ref="B42:B43"/>
    <mergeCell ref="D42:E42"/>
    <mergeCell ref="D43:E43"/>
    <mergeCell ref="B40:B41"/>
    <mergeCell ref="A36:A3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BDI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jeferson serradilha</cp:lastModifiedBy>
  <cp:lastPrinted>2021-02-22T18:52:27Z</cp:lastPrinted>
  <dcterms:created xsi:type="dcterms:W3CDTF">2017-05-03T14:02:09Z</dcterms:created>
  <dcterms:modified xsi:type="dcterms:W3CDTF">2021-02-22T19:52:46Z</dcterms:modified>
</cp:coreProperties>
</file>